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740" activeTab="1"/>
  </bookViews>
  <sheets>
    <sheet name="TuyenSinh" sheetId="1" r:id="rId1"/>
    <sheet name="TotNghiep" sheetId="3" r:id="rId2"/>
    <sheet name="DoiNgu" sheetId="2" r:id="rId3"/>
  </sheets>
  <calcPr calcId="144525"/>
</workbook>
</file>

<file path=xl/calcChain.xml><?xml version="1.0" encoding="utf-8"?>
<calcChain xmlns="http://schemas.openxmlformats.org/spreadsheetml/2006/main">
  <c r="U100" i="3" l="1"/>
  <c r="U99" i="3"/>
  <c r="R101" i="3"/>
  <c r="R100" i="3"/>
  <c r="R99" i="3"/>
  <c r="O101" i="3"/>
  <c r="O100" i="3"/>
  <c r="O99" i="3"/>
  <c r="L101" i="3"/>
  <c r="L100" i="3"/>
  <c r="L99" i="3"/>
  <c r="N99" i="3" s="1"/>
  <c r="C34" i="2" l="1"/>
  <c r="C17" i="2"/>
  <c r="C10" i="2"/>
  <c r="C84" i="2" l="1"/>
  <c r="C83" i="2"/>
  <c r="C82" i="2"/>
  <c r="C81" i="2"/>
  <c r="F80" i="2"/>
  <c r="E80" i="2"/>
  <c r="D80" i="2"/>
  <c r="C79" i="2"/>
  <c r="C78" i="2"/>
  <c r="C77" i="2"/>
  <c r="F76" i="2"/>
  <c r="E76" i="2"/>
  <c r="D76" i="2"/>
  <c r="C75" i="2"/>
  <c r="C74" i="2"/>
  <c r="F73" i="2"/>
  <c r="E73" i="2"/>
  <c r="D73" i="2"/>
  <c r="C67" i="2"/>
  <c r="C66" i="2"/>
  <c r="C65" i="2"/>
  <c r="C63" i="2" s="1"/>
  <c r="C64" i="2"/>
  <c r="J63" i="2"/>
  <c r="I63" i="2"/>
  <c r="H63" i="2"/>
  <c r="H68" i="2" s="1"/>
  <c r="G63" i="2"/>
  <c r="F63" i="2"/>
  <c r="E63" i="2"/>
  <c r="D63" i="2"/>
  <c r="D68" i="2" s="1"/>
  <c r="C62" i="2"/>
  <c r="C61" i="2"/>
  <c r="C60" i="2"/>
  <c r="J59" i="2"/>
  <c r="I59" i="2"/>
  <c r="H59" i="2"/>
  <c r="G59" i="2"/>
  <c r="F59" i="2"/>
  <c r="E59" i="2"/>
  <c r="D59" i="2"/>
  <c r="C59" i="2"/>
  <c r="C58" i="2"/>
  <c r="C57" i="2"/>
  <c r="J56" i="2"/>
  <c r="J68" i="2" s="1"/>
  <c r="I56" i="2"/>
  <c r="I68" i="2" s="1"/>
  <c r="H56" i="2"/>
  <c r="G56" i="2"/>
  <c r="G68" i="2" s="1"/>
  <c r="F56" i="2"/>
  <c r="F68" i="2" s="1"/>
  <c r="E56" i="2"/>
  <c r="E68" i="2" s="1"/>
  <c r="D56" i="2"/>
  <c r="C56" i="2"/>
  <c r="C50" i="2"/>
  <c r="C49" i="2"/>
  <c r="C46" i="2" s="1"/>
  <c r="C48" i="2"/>
  <c r="C47" i="2"/>
  <c r="J46" i="2"/>
  <c r="I46" i="2"/>
  <c r="I51" i="2" s="1"/>
  <c r="H46" i="2"/>
  <c r="G46" i="2"/>
  <c r="F46" i="2"/>
  <c r="E46" i="2"/>
  <c r="E51" i="2" s="1"/>
  <c r="D46" i="2"/>
  <c r="C45" i="2"/>
  <c r="C44" i="2"/>
  <c r="C42" i="2" s="1"/>
  <c r="C43" i="2"/>
  <c r="J42" i="2"/>
  <c r="I42" i="2"/>
  <c r="H42" i="2"/>
  <c r="G42" i="2"/>
  <c r="F42" i="2"/>
  <c r="E42" i="2"/>
  <c r="D42" i="2"/>
  <c r="C41" i="2"/>
  <c r="C40" i="2"/>
  <c r="J39" i="2"/>
  <c r="J51" i="2" s="1"/>
  <c r="I39" i="2"/>
  <c r="H39" i="2"/>
  <c r="H51" i="2" s="1"/>
  <c r="G39" i="2"/>
  <c r="G51" i="2" s="1"/>
  <c r="F39" i="2"/>
  <c r="F51" i="2" s="1"/>
  <c r="E39" i="2"/>
  <c r="D39" i="2"/>
  <c r="D51" i="2" s="1"/>
  <c r="C39" i="2"/>
  <c r="C51" i="2" s="1"/>
  <c r="C33" i="2"/>
  <c r="C29" i="2" s="1"/>
  <c r="C32" i="2"/>
  <c r="C31" i="2"/>
  <c r="C30" i="2"/>
  <c r="J29" i="2"/>
  <c r="J34" i="2" s="1"/>
  <c r="I29" i="2"/>
  <c r="H29" i="2"/>
  <c r="G29" i="2"/>
  <c r="F29" i="2"/>
  <c r="F34" i="2" s="1"/>
  <c r="E29" i="2"/>
  <c r="D29" i="2"/>
  <c r="C28" i="2"/>
  <c r="C25" i="2" s="1"/>
  <c r="C27" i="2"/>
  <c r="C26" i="2"/>
  <c r="J25" i="2"/>
  <c r="I25" i="2"/>
  <c r="H25" i="2"/>
  <c r="G25" i="2"/>
  <c r="F25" i="2"/>
  <c r="E25" i="2"/>
  <c r="D25" i="2"/>
  <c r="C24" i="2"/>
  <c r="C23" i="2"/>
  <c r="J22" i="2"/>
  <c r="I22" i="2"/>
  <c r="I34" i="2" s="1"/>
  <c r="H22" i="2"/>
  <c r="H34" i="2" s="1"/>
  <c r="G22" i="2"/>
  <c r="G34" i="2" s="1"/>
  <c r="F22" i="2"/>
  <c r="E22" i="2"/>
  <c r="E34" i="2" s="1"/>
  <c r="D22" i="2"/>
  <c r="D34" i="2" s="1"/>
  <c r="C22" i="2"/>
  <c r="C16" i="2"/>
  <c r="C15" i="2"/>
  <c r="C14" i="2"/>
  <c r="C13" i="2"/>
  <c r="J12" i="2"/>
  <c r="I12" i="2"/>
  <c r="H12" i="2"/>
  <c r="G12" i="2"/>
  <c r="G17" i="2" s="1"/>
  <c r="F12" i="2"/>
  <c r="E12" i="2"/>
  <c r="D12" i="2"/>
  <c r="C12" i="2"/>
  <c r="C11" i="2"/>
  <c r="C9" i="2"/>
  <c r="J8" i="2"/>
  <c r="I8" i="2"/>
  <c r="H8" i="2"/>
  <c r="G8" i="2"/>
  <c r="F8" i="2"/>
  <c r="E8" i="2"/>
  <c r="D8" i="2"/>
  <c r="C8" i="2"/>
  <c r="C7" i="2"/>
  <c r="C5" i="2" s="1"/>
  <c r="C6" i="2"/>
  <c r="J5" i="2"/>
  <c r="J17" i="2" s="1"/>
  <c r="I5" i="2"/>
  <c r="I17" i="2" s="1"/>
  <c r="H5" i="2"/>
  <c r="H17" i="2" s="1"/>
  <c r="G5" i="2"/>
  <c r="F5" i="2"/>
  <c r="F17" i="2" s="1"/>
  <c r="E5" i="2"/>
  <c r="E17" i="2" s="1"/>
  <c r="D5" i="2"/>
  <c r="D17" i="2" s="1"/>
  <c r="C68" i="2" l="1"/>
  <c r="W101" i="3"/>
  <c r="W100" i="3"/>
  <c r="W99" i="3"/>
  <c r="T101" i="3"/>
  <c r="T100" i="3"/>
  <c r="T99" i="3"/>
  <c r="Q101" i="3"/>
  <c r="Q100" i="3"/>
  <c r="Q99" i="3"/>
  <c r="N101" i="3"/>
  <c r="N100" i="3"/>
  <c r="N94" i="3"/>
  <c r="Q95" i="3"/>
  <c r="T95" i="3"/>
  <c r="W91" i="3"/>
  <c r="W90" i="3"/>
  <c r="T91" i="3"/>
  <c r="T90" i="3"/>
  <c r="Q91" i="3"/>
  <c r="Q90" i="3"/>
  <c r="N88" i="3"/>
  <c r="N84" i="3"/>
  <c r="Q87" i="3"/>
  <c r="T87" i="3"/>
  <c r="W87" i="3"/>
  <c r="W81" i="3"/>
  <c r="T81" i="3"/>
  <c r="Q81" i="3"/>
  <c r="N81" i="3"/>
  <c r="N75" i="3"/>
  <c r="Q79" i="3"/>
  <c r="T79" i="3"/>
  <c r="W79" i="3"/>
  <c r="W69" i="3"/>
  <c r="T69" i="3"/>
  <c r="T68" i="3"/>
  <c r="Q68" i="3"/>
  <c r="W60" i="3"/>
  <c r="T60" i="3"/>
  <c r="Q60" i="3"/>
  <c r="N60" i="3"/>
  <c r="W50" i="3"/>
  <c r="W48" i="3"/>
  <c r="W47" i="3"/>
  <c r="W45" i="3"/>
  <c r="W44" i="3"/>
  <c r="W42" i="3"/>
  <c r="W41" i="3"/>
  <c r="W40" i="3"/>
  <c r="W35" i="3"/>
  <c r="W34" i="3"/>
  <c r="W33" i="3"/>
  <c r="W32" i="3"/>
  <c r="W25" i="3"/>
  <c r="W21" i="3"/>
  <c r="T50" i="3"/>
  <c r="T48" i="3"/>
  <c r="T47" i="3"/>
  <c r="T46" i="3"/>
  <c r="T45" i="3"/>
  <c r="T44" i="3"/>
  <c r="T42" i="3"/>
  <c r="T41" i="3"/>
  <c r="T40" i="3"/>
  <c r="T37" i="3"/>
  <c r="T35" i="3"/>
  <c r="T34" i="3"/>
  <c r="T33" i="3"/>
  <c r="T32" i="3"/>
  <c r="T26" i="3"/>
  <c r="T25" i="3"/>
  <c r="T21" i="3"/>
  <c r="Q50" i="3"/>
  <c r="Q48" i="3"/>
  <c r="Q47" i="3"/>
  <c r="Q46" i="3"/>
  <c r="Q45" i="3"/>
  <c r="Q44" i="3"/>
  <c r="Q40" i="3"/>
  <c r="Q37" i="3"/>
  <c r="Q33" i="3"/>
  <c r="Q32" i="3"/>
  <c r="Q26" i="3"/>
  <c r="N44" i="3"/>
  <c r="N50" i="3"/>
  <c r="L40" i="3"/>
  <c r="N40" i="3" s="1"/>
  <c r="U37" i="3"/>
  <c r="W37" i="3" s="1"/>
  <c r="L37" i="3"/>
  <c r="N37" i="3" s="1"/>
  <c r="L32" i="3"/>
  <c r="N32" i="3" s="1"/>
  <c r="U26" i="3"/>
  <c r="W26" i="3" s="1"/>
  <c r="I37" i="3" l="1"/>
  <c r="I26" i="3"/>
  <c r="C40" i="3"/>
  <c r="C37" i="3"/>
  <c r="C32" i="3"/>
  <c r="D10" i="3" l="1"/>
  <c r="I98" i="3" l="1"/>
  <c r="I9" i="3" s="1"/>
  <c r="J98" i="3"/>
  <c r="H98" i="3"/>
  <c r="F98" i="3"/>
  <c r="J54" i="3"/>
  <c r="I54" i="3"/>
  <c r="I8" i="3" s="1"/>
  <c r="H54" i="3"/>
  <c r="F54" i="3"/>
  <c r="J10" i="3"/>
  <c r="H10" i="3"/>
  <c r="F10" i="3"/>
  <c r="D98" i="3"/>
  <c r="D54" i="3"/>
  <c r="I10" i="3"/>
  <c r="I7" i="3" s="1"/>
  <c r="J6" i="3"/>
  <c r="H6" i="3"/>
  <c r="F6" i="3"/>
  <c r="D6" i="3"/>
  <c r="G98" i="3"/>
  <c r="G9" i="3" s="1"/>
  <c r="E98" i="3"/>
  <c r="E9" i="3" s="1"/>
  <c r="C98" i="3"/>
  <c r="C9" i="3" s="1"/>
  <c r="G54" i="3"/>
  <c r="E54" i="3"/>
  <c r="E8" i="3" s="1"/>
  <c r="C54" i="3"/>
  <c r="G10" i="3"/>
  <c r="G7" i="3" s="1"/>
  <c r="E10" i="3"/>
  <c r="E7" i="3" s="1"/>
  <c r="C10" i="3"/>
  <c r="C7" i="3" s="1"/>
  <c r="G8" i="3"/>
  <c r="C8" i="3"/>
  <c r="E97" i="1"/>
  <c r="E8" i="1" s="1"/>
  <c r="F97" i="1"/>
  <c r="F8" i="1" s="1"/>
  <c r="G97" i="1"/>
  <c r="G8" i="1" s="1"/>
  <c r="H97" i="1"/>
  <c r="H8" i="1" s="1"/>
  <c r="D97" i="1"/>
  <c r="D8" i="1" s="1"/>
  <c r="E53" i="1"/>
  <c r="F53" i="1"/>
  <c r="F7" i="1" s="1"/>
  <c r="G53" i="1"/>
  <c r="G7" i="1" s="1"/>
  <c r="H53" i="1"/>
  <c r="H7" i="1" s="1"/>
  <c r="D53" i="1"/>
  <c r="D7" i="1" s="1"/>
  <c r="E9" i="1"/>
  <c r="E6" i="1" s="1"/>
  <c r="F9" i="1"/>
  <c r="F6" i="1" s="1"/>
  <c r="G9" i="1"/>
  <c r="G6" i="1" s="1"/>
  <c r="H9" i="1"/>
  <c r="H6" i="1" s="1"/>
  <c r="D9" i="1"/>
  <c r="D6" i="1" s="1"/>
  <c r="E7" i="1"/>
  <c r="E6" i="3" l="1"/>
  <c r="C6" i="3"/>
  <c r="G6" i="3"/>
  <c r="H5" i="1"/>
  <c r="F5" i="1"/>
  <c r="I6" i="3"/>
  <c r="G5" i="1"/>
  <c r="E5" i="1"/>
  <c r="D5" i="1"/>
</calcChain>
</file>

<file path=xl/comments1.xml><?xml version="1.0" encoding="utf-8"?>
<comments xmlns="http://schemas.openxmlformats.org/spreadsheetml/2006/main">
  <authors>
    <author>thao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THƠ + THẢO BÁO CÁO THEO BẢN BÁO CÁO CỦA C.NHUẬN (ĐÚNG SỐ LƯỢNG NHƯNG CHƯA ĐÚNG NGÀNH)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26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1 sv LỚP 16CĐN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U26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1 sv LỚP 16CĐN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I37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15 sv LỚP 16CĐN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U37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15 sv LỚP 16CĐN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<sst xmlns="http://schemas.openxmlformats.org/spreadsheetml/2006/main" count="380" uniqueCount="137">
  <si>
    <t>BÁO CÁO CÔNG TÁC TUYỂN SINH</t>
  </si>
  <si>
    <t>TT</t>
  </si>
  <si>
    <t>Nghề đào tạo</t>
  </si>
  <si>
    <t>Kết quả tuyển sinh</t>
  </si>
  <si>
    <t>Năm 2017</t>
  </si>
  <si>
    <t>Năm 2018</t>
  </si>
  <si>
    <t>Năm 2019</t>
  </si>
  <si>
    <t>A</t>
  </si>
  <si>
    <t>TRÌNH ĐỘ CAO ĐẲNG</t>
  </si>
  <si>
    <t>B</t>
  </si>
  <si>
    <t>TRÌNH ĐỘ TRUNG CẤP</t>
  </si>
  <si>
    <t>C</t>
  </si>
  <si>
    <t>TRÌNH ĐỘ SƠ CẤP - ĐTTX</t>
  </si>
  <si>
    <t>TỔNG CỘNG</t>
  </si>
  <si>
    <t>Trình độ Cao đẳng</t>
  </si>
  <si>
    <t>Trình độ Trung cấp</t>
  </si>
  <si>
    <t>Trình độ Sơ cấp - ĐTTX</t>
  </si>
  <si>
    <r>
      <rPr>
        <b/>
        <sz val="12"/>
        <color theme="1"/>
        <rFont val="Times New Roman"/>
        <family val="1"/>
      </rPr>
      <t>Quy mô tuyển sinh/năm</t>
    </r>
    <r>
      <rPr>
        <sz val="12"/>
        <color theme="1"/>
        <rFont val="Times New Roman"/>
        <family val="2"/>
      </rPr>
      <t xml:space="preserve"> (</t>
    </r>
    <r>
      <rPr>
        <i/>
        <sz val="12"/>
        <color theme="1"/>
        <rFont val="Times New Roman"/>
        <family val="1"/>
      </rPr>
      <t>ghi theo số ghi trong Giấy chứng nhận đăng ký hoạt động GDNN đã được cấp</t>
    </r>
    <r>
      <rPr>
        <sz val="12"/>
        <color theme="1"/>
        <rFont val="Times New Roman"/>
        <family val="2"/>
      </rPr>
      <t>)</t>
    </r>
  </si>
  <si>
    <r>
      <rPr>
        <b/>
        <sz val="12"/>
        <color theme="1"/>
        <rFont val="Times New Roman"/>
        <family val="1"/>
      </rPr>
      <t>Năm 2020</t>
    </r>
    <r>
      <rPr>
        <sz val="12"/>
        <color theme="1"/>
        <rFont val="Times New Roman"/>
        <family val="2"/>
      </rPr>
      <t xml:space="preserve"> (</t>
    </r>
    <r>
      <rPr>
        <i/>
        <sz val="12"/>
        <color theme="1"/>
        <rFont val="Times New Roman"/>
        <family val="1"/>
      </rPr>
      <t>tính đến ngày 27/7/2020</t>
    </r>
    <r>
      <rPr>
        <sz val="12"/>
        <color theme="1"/>
        <rFont val="Times New Roman"/>
        <family val="2"/>
      </rPr>
      <t>)</t>
    </r>
  </si>
  <si>
    <t>BÁO CÁO CÔNG TÁC TỐT NGHIỆP - GIẢI QUYẾT VIỆC LÀM</t>
  </si>
  <si>
    <t>Kết quả tốt nghiệp - Tỷ lệ có việc làm</t>
  </si>
  <si>
    <r>
      <t xml:space="preserve">Năm 2019 </t>
    </r>
    <r>
      <rPr>
        <i/>
        <sz val="12"/>
        <color theme="1"/>
        <rFont val="Times New Roman"/>
        <family val="1"/>
      </rPr>
      <t>(tính từ 01/01 đến ngày 31/12/2019)</t>
    </r>
  </si>
  <si>
    <r>
      <t xml:space="preserve">Năm 2018 </t>
    </r>
    <r>
      <rPr>
        <i/>
        <sz val="12"/>
        <color theme="1"/>
        <rFont val="Times New Roman"/>
        <family val="1"/>
      </rPr>
      <t>(tính từ 01/01 đến ngày 31/12/2018)</t>
    </r>
  </si>
  <si>
    <r>
      <rPr>
        <b/>
        <sz val="12"/>
        <color theme="1"/>
        <rFont val="Times New Roman"/>
        <family val="1"/>
      </rPr>
      <t>Năm 2020</t>
    </r>
    <r>
      <rPr>
        <sz val="12"/>
        <color theme="1"/>
        <rFont val="Times New Roman"/>
        <family val="2"/>
      </rPr>
      <t xml:space="preserve"> (</t>
    </r>
    <r>
      <rPr>
        <i/>
        <sz val="12"/>
        <color theme="1"/>
        <rFont val="Times New Roman"/>
        <family val="1"/>
      </rPr>
      <t>tính từ 01/01 đến ngày 27/7/2020</t>
    </r>
    <r>
      <rPr>
        <sz val="12"/>
        <color theme="1"/>
        <rFont val="Times New Roman"/>
        <family val="2"/>
      </rPr>
      <t>)</t>
    </r>
  </si>
  <si>
    <r>
      <t>Năm 2017</t>
    </r>
    <r>
      <rPr>
        <i/>
        <sz val="12"/>
        <color theme="1"/>
        <rFont val="Times New Roman"/>
        <family val="1"/>
      </rPr>
      <t>(tính từ 01/01 đến ngày 31/12/2017)</t>
    </r>
  </si>
  <si>
    <t>Số lượng HSSV tốt nghiệp</t>
  </si>
  <si>
    <t>Tỷ lệ có việc làm</t>
  </si>
  <si>
    <t>Tiếng Anh</t>
  </si>
  <si>
    <r>
      <t xml:space="preserve">Nghề trọng điểm
</t>
    </r>
    <r>
      <rPr>
        <sz val="12"/>
        <color theme="1"/>
        <rFont val="Times New Roman"/>
        <family val="1"/>
      </rPr>
      <t>(</t>
    </r>
    <r>
      <rPr>
        <i/>
        <sz val="12"/>
        <color theme="1"/>
        <rFont val="Times New Roman"/>
        <family val="1"/>
      </rPr>
      <t xml:space="preserve">Cấp Quốc Gia: </t>
    </r>
    <r>
      <rPr>
        <b/>
        <i/>
        <sz val="12"/>
        <color theme="1"/>
        <rFont val="Times New Roman"/>
        <family val="1"/>
      </rPr>
      <t>ghi</t>
    </r>
    <r>
      <rPr>
        <i/>
        <sz val="12"/>
        <color theme="1"/>
        <rFont val="Times New Roman"/>
        <family val="1"/>
      </rPr>
      <t xml:space="preserve"> </t>
    </r>
    <r>
      <rPr>
        <b/>
        <i/>
        <sz val="12"/>
        <color theme="1"/>
        <rFont val="Times New Roman"/>
        <family val="1"/>
      </rPr>
      <t>QG</t>
    </r>
    <r>
      <rPr>
        <i/>
        <sz val="12"/>
        <color theme="1"/>
        <rFont val="Times New Roman"/>
        <family val="1"/>
      </rPr>
      <t xml:space="preserve">; cấp ASEAN: </t>
    </r>
    <r>
      <rPr>
        <b/>
        <i/>
        <sz val="12"/>
        <color theme="1"/>
        <rFont val="Times New Roman"/>
        <family val="1"/>
      </rPr>
      <t>ghi ASEAN</t>
    </r>
    <r>
      <rPr>
        <i/>
        <sz val="12"/>
        <color theme="1"/>
        <rFont val="Times New Roman"/>
        <family val="1"/>
      </rPr>
      <t xml:space="preserve">; cấp Quốc tế: </t>
    </r>
    <r>
      <rPr>
        <b/>
        <i/>
        <sz val="12"/>
        <color theme="1"/>
        <rFont val="Times New Roman"/>
        <family val="1"/>
      </rPr>
      <t>ghi QT</t>
    </r>
    <r>
      <rPr>
        <i/>
        <sz val="12"/>
        <color theme="1"/>
        <rFont val="Times New Roman"/>
        <family val="1"/>
      </rPr>
      <t xml:space="preserve">; Chuyển giao từ nước ngoài: </t>
    </r>
    <r>
      <rPr>
        <b/>
        <i/>
        <sz val="12"/>
        <color theme="1"/>
        <rFont val="Times New Roman"/>
        <family val="1"/>
      </rPr>
      <t>ghi Chuyển giao từ &lt;Tên nước&gt;</t>
    </r>
    <r>
      <rPr>
        <i/>
        <sz val="12"/>
        <color theme="1"/>
        <rFont val="Times New Roman"/>
        <family val="1"/>
      </rPr>
      <t xml:space="preserve">, ví dụ: Chuyển giao từ Đức; </t>
    </r>
    <r>
      <rPr>
        <b/>
        <i/>
        <sz val="12"/>
        <color theme="1"/>
        <rFont val="Times New Roman"/>
        <family val="1"/>
      </rPr>
      <t>không có thì bỏ trống ô này</t>
    </r>
    <r>
      <rPr>
        <sz val="12"/>
        <color theme="1"/>
        <rFont val="Times New Roman"/>
        <family val="1"/>
      </rPr>
      <t>)</t>
    </r>
  </si>
  <si>
    <t>BẢNG PHÂN TÍCH CHẤT LƯỢNG ĐỘI NGŨ</t>
  </si>
  <si>
    <t>Đối tượng</t>
  </si>
  <si>
    <t>Tổng số</t>
  </si>
  <si>
    <t>Tiến sĩ</t>
  </si>
  <si>
    <t>Thạc sĩ</t>
  </si>
  <si>
    <t>Đại học</t>
  </si>
  <si>
    <t>Cao đẳng</t>
  </si>
  <si>
    <t>Trung cấp</t>
  </si>
  <si>
    <t>Ban giám hiệu</t>
  </si>
  <si>
    <t>Trưởng, phó đơn vị</t>
  </si>
  <si>
    <t>Viên chức</t>
  </si>
  <si>
    <t>Người lao động</t>
  </si>
  <si>
    <t>Cấp Khoa, Tổ chuyên môn</t>
  </si>
  <si>
    <t>Cấp phòng, ban hành chính</t>
  </si>
  <si>
    <t>Nhà giáo cơ hữu</t>
  </si>
  <si>
    <t>Nhà giáo thỉnh giảng</t>
  </si>
  <si>
    <t>Tốt nghiệp THPT</t>
  </si>
  <si>
    <t>Khác</t>
  </si>
  <si>
    <t>Hiệu trưởng</t>
  </si>
  <si>
    <t>Phó Hiệu trưởng</t>
  </si>
  <si>
    <t>NVSP bậc 1</t>
  </si>
  <si>
    <t>NVSP bậc 2</t>
  </si>
  <si>
    <t>Sư phạm dạy nghề</t>
  </si>
  <si>
    <t>Sư phạm ĐH-CĐ</t>
  </si>
  <si>
    <t>Tốt nghiệp ĐHSP</t>
  </si>
  <si>
    <t>Tốt nghiệp ĐHSPKT</t>
  </si>
  <si>
    <t>NVSP nói chung</t>
  </si>
  <si>
    <t>C/c Quốc gia ABC</t>
  </si>
  <si>
    <t>Bậc 1 NNQG</t>
  </si>
  <si>
    <t>Bậc 2 NNQG</t>
  </si>
  <si>
    <t>Bậc 3 NNQG</t>
  </si>
  <si>
    <t>Bậc 4 NNQG</t>
  </si>
  <si>
    <t>Bậc 5 NNQG</t>
  </si>
  <si>
    <t>Bậc 6 NNQG</t>
  </si>
  <si>
    <t>Trên Đại học</t>
  </si>
  <si>
    <t>CNTT cơ bản</t>
  </si>
  <si>
    <t>CNTT nâng cao</t>
  </si>
  <si>
    <t>Thấp nhất</t>
  </si>
  <si>
    <t>Cao nhất</t>
  </si>
  <si>
    <t>Bình quân</t>
  </si>
  <si>
    <r>
      <t xml:space="preserve">Phân theo trình độ chuyên môn được đào tạo - ĐVT: người
</t>
    </r>
    <r>
      <rPr>
        <i/>
        <sz val="12"/>
        <color theme="1"/>
        <rFont val="Times New Roman"/>
        <family val="1"/>
      </rPr>
      <t>(Chỉ báo cáo trình độ cao nhất nếu có nhiều bằng cấp)</t>
    </r>
  </si>
  <si>
    <r>
      <t xml:space="preserve">Phân theo nghiệp vụ sư phạm - ĐVT: người
</t>
    </r>
    <r>
      <rPr>
        <i/>
        <sz val="12"/>
        <color theme="1"/>
        <rFont val="Times New Roman"/>
        <family val="1"/>
      </rPr>
      <t>(Chỉ báo cáo trình độ cao nhất nếu có nhiều chứng chỉ)</t>
    </r>
  </si>
  <si>
    <r>
      <t xml:space="preserve">Phân theo trình độ ngoại ngữ - ĐVT: người
</t>
    </r>
    <r>
      <rPr>
        <i/>
        <sz val="12"/>
        <color theme="1"/>
        <rFont val="Times New Roman"/>
        <family val="1"/>
      </rPr>
      <t>(tính trình độ cao nhất, quy đổi theo khung năng lực ngoại ngữ quốc gia - NNQG)</t>
    </r>
  </si>
  <si>
    <r>
      <t xml:space="preserve">Phân theo trình độ Công nghệ thông tin  - ĐVT: người
</t>
    </r>
    <r>
      <rPr>
        <i/>
        <sz val="12"/>
        <color theme="1"/>
        <rFont val="Times New Roman"/>
        <family val="1"/>
      </rPr>
      <t>(Chỉ báo cáo trình độ cao nhất)</t>
    </r>
  </si>
  <si>
    <r>
      <t xml:space="preserve">Phân theo thu nhập bình quân hàng tháng - ĐVT: đồng
</t>
    </r>
    <r>
      <rPr>
        <i/>
        <sz val="10"/>
        <color theme="1"/>
        <rFont val="Times New Roman"/>
        <family val="1"/>
      </rPr>
      <t>(Tính theo thu nhập bình quân hàng tháng năm 2019 của 01 người)</t>
    </r>
  </si>
  <si>
    <t>Tin học ứng dụng</t>
  </si>
  <si>
    <t>Thiết kế trang Web</t>
  </si>
  <si>
    <t>Công nghệ kỹ thuật  máy tính</t>
  </si>
  <si>
    <t xml:space="preserve">Lập trình máy tính  </t>
  </si>
  <si>
    <t>An ninh mạng</t>
  </si>
  <si>
    <t>Quản trị mạng máy tính</t>
  </si>
  <si>
    <t>Thiết kế đồ họa</t>
  </si>
  <si>
    <t>Thương mại điện tử</t>
  </si>
  <si>
    <t>Đồ họa đa phương tiện</t>
  </si>
  <si>
    <t>Truyền thông mạng máy tính</t>
  </si>
  <si>
    <t>Kỹ thuật xây dựng</t>
  </si>
  <si>
    <t>Quản lý xây dựng</t>
  </si>
  <si>
    <t>Tài chính doanh nghiệp</t>
  </si>
  <si>
    <t>Kế toán doanh nghiệp</t>
  </si>
  <si>
    <t>Quản trị doanh nghiệp vừa và nhỏ</t>
  </si>
  <si>
    <t>Logistics</t>
  </si>
  <si>
    <t>Quản trị du lịch MICE</t>
  </si>
  <si>
    <t>Quản trị lữ hành</t>
  </si>
  <si>
    <t>Quản trị khách sạn</t>
  </si>
  <si>
    <t>Quản trị nhà hàng</t>
  </si>
  <si>
    <t>Công nghệ kỹ thuật cơ khí</t>
  </si>
  <si>
    <t>Công nghệ chế tạo máy</t>
  </si>
  <si>
    <t>Bảo trì hệ thống thiết bị công nghiệp</t>
  </si>
  <si>
    <t>Cắt gọt kim loại</t>
  </si>
  <si>
    <t>Chế tạo khuôn mẫu</t>
  </si>
  <si>
    <t>Công nghệ ô tô</t>
  </si>
  <si>
    <t>Sửa chữa máy tàu thủy</t>
  </si>
  <si>
    <t>Sửa chữa máy nâng chuyển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</si>
  <si>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</si>
  <si>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</si>
  <si>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</si>
  <si>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</si>
  <si>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</si>
  <si>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Công nghệ kỹ thuật điều khiển và tự động hóa</t>
  </si>
  <si>
    <t>Điện tử công nghiệp</t>
  </si>
  <si>
    <t>Điện công nghiệp</t>
  </si>
  <si>
    <t>Cơ điện tử</t>
  </si>
  <si>
    <t>Công nghệ kỹ thuật điện tử, truyền thông</t>
  </si>
  <si>
    <t>Công nghệ may</t>
  </si>
  <si>
    <t>May thời trang</t>
  </si>
  <si>
    <t>Công nghệ may Veston</t>
  </si>
  <si>
    <t>Kỹ thuật làm bánh</t>
  </si>
  <si>
    <t>Công nghệ kỹ thuật phần cứng máy tính</t>
  </si>
  <si>
    <t>Nghiệp vụ nhà hàng</t>
  </si>
  <si>
    <t>Công nghệ chế tạo dụng cụ</t>
  </si>
  <si>
    <t>Cơ khí chế tạo</t>
  </si>
  <si>
    <t>Công nghệ kỹ thuật điều khiển tự động</t>
  </si>
  <si>
    <t>Công nghệ kỹ thuật điện tử - viễn thông</t>
  </si>
  <si>
    <t>Công nghệ may và thời trang</t>
  </si>
  <si>
    <t>QT</t>
  </si>
  <si>
    <t>ASEAN</t>
  </si>
  <si>
    <t>QG</t>
  </si>
  <si>
    <t>QT, Chuyển giao từ Đức</t>
  </si>
  <si>
    <t>Máy tính và CNTT</t>
  </si>
  <si>
    <t>Công nghệ kỹ thuật điện, điện tử và viễn thông</t>
  </si>
  <si>
    <t xml:space="preserve"> BẢNG DƯỚI NÀY ĐỂ THẦY HT CÓ CẦN ĐIỀU CHỈNH TỶ LỆ THÌ CHO DỄ ĐIỀU CHỈNH (XONG RỒI XÓA)</t>
  </si>
  <si>
    <t>Ghi chú</t>
  </si>
  <si>
    <t>Tiếng Anh: 1 Đại học</t>
  </si>
  <si>
    <t>- Tiếng Anh: 1 Trung cấp
- Tiếng Anh: 1 Trung cấp</t>
  </si>
  <si>
    <t>Tiếng Anh: 5 Đại học</t>
  </si>
  <si>
    <t>Tiếng Anh: 8 Thạc sỹ
Tiếng Anh: 13 Đại học
Tiếng Anh: 1 Trung cấp</t>
  </si>
  <si>
    <t>02: IC3</t>
  </si>
  <si>
    <t>- 15: IC3
- 01: Kỹ thuật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</si>
</sst>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7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rgb="FFFF0000"/>
      <name val="Times New Roman"/>
      <family val="1"/>
    </font>
    <font>
      <b/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name val="Times New Roman"/>
      <family val="2"/>
    </font>
    <font>
      <sz val="9"/>
      <color indexed="81"/>
      <name val="Tahoma"/>
      <family val="2"/>
      <charset val="163"/>
    </font>
    <font>
      <b/>
      <sz val="9"/>
      <color indexed="81"/>
      <name val="Tahoma"/>
      <family val="2"/>
      <charset val="163"/>
    </font>
    <font>
      <sz val="12"/>
      <name val="Times New Roman"/>
      <family val="2"/>
    </font>
    <font>
      <sz val="12"/>
      <color rgb="FFFF0000"/>
      <name val="Times New Roman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3" fontId="0" fillId="2" borderId="1" xfId="0" applyNumberFormat="1" applyFill="1" applyBorder="1" applyAlignment="1">
      <alignment horizontal="right" vertical="center" wrapText="1"/>
    </xf>
    <xf numFmtId="3" fontId="0" fillId="0" borderId="1" xfId="0" applyNumberFormat="1" applyBorder="1" applyAlignment="1">
      <alignment horizontal="right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right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1" fontId="1" fillId="4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right" vertical="center" wrapText="1"/>
    </xf>
    <xf numFmtId="1" fontId="5" fillId="4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1" fontId="1" fillId="0" borderId="0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3" fontId="8" fillId="4" borderId="1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  <xf numFmtId="0" fontId="10" fillId="6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horizontal="right" vertical="center" wrapText="1"/>
    </xf>
    <xf numFmtId="0" fontId="13" fillId="6" borderId="1" xfId="0" applyFont="1" applyFill="1" applyBorder="1" applyAlignment="1">
      <alignment vertical="center"/>
    </xf>
    <xf numFmtId="0" fontId="13" fillId="6" borderId="1" xfId="0" applyFont="1" applyFill="1" applyBorder="1" applyAlignment="1">
      <alignment horizontal="center" vertical="center"/>
    </xf>
    <xf numFmtId="3" fontId="0" fillId="0" borderId="1" xfId="0" applyNumberFormat="1" applyFont="1" applyBorder="1" applyAlignment="1">
      <alignment horizontal="right" vertical="center" wrapText="1"/>
    </xf>
    <xf numFmtId="0" fontId="0" fillId="0" borderId="0" xfId="0" applyFont="1"/>
    <xf numFmtId="0" fontId="13" fillId="6" borderId="1" xfId="0" applyFont="1" applyFill="1" applyBorder="1" applyAlignment="1">
      <alignment vertical="center" wrapText="1"/>
    </xf>
    <xf numFmtId="3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/>
    <xf numFmtId="3" fontId="0" fillId="0" borderId="1" xfId="0" applyNumberFormat="1" applyBorder="1" applyAlignment="1">
      <alignment horizontal="right" vertical="center" wrapText="1"/>
    </xf>
    <xf numFmtId="164" fontId="0" fillId="0" borderId="1" xfId="0" applyNumberFormat="1" applyBorder="1" applyAlignment="1">
      <alignment horizontal="right" vertical="center" wrapText="1"/>
    </xf>
    <xf numFmtId="0" fontId="0" fillId="0" borderId="1" xfId="0" applyFill="1" applyBorder="1" applyAlignment="1">
      <alignment horizontal="right" vertical="center" wrapText="1"/>
    </xf>
    <xf numFmtId="0" fontId="0" fillId="0" borderId="1" xfId="0" applyFill="1" applyBorder="1" applyAlignment="1">
      <alignment horizontal="left" vertical="center" wrapText="1"/>
    </xf>
    <xf numFmtId="3" fontId="0" fillId="0" borderId="1" xfId="0" applyNumberFormat="1" applyFill="1" applyBorder="1" applyAlignment="1">
      <alignment horizontal="right" vertical="center" wrapText="1"/>
    </xf>
    <xf numFmtId="0" fontId="0" fillId="0" borderId="1" xfId="0" applyFill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right" vertical="center" wrapText="1"/>
    </xf>
    <xf numFmtId="164" fontId="0" fillId="0" borderId="1" xfId="0" applyNumberFormat="1" applyFill="1" applyBorder="1" applyAlignment="1">
      <alignment horizontal="right" vertical="center" wrapText="1"/>
    </xf>
    <xf numFmtId="164" fontId="0" fillId="0" borderId="0" xfId="0" applyNumberFormat="1"/>
    <xf numFmtId="1" fontId="0" fillId="0" borderId="1" xfId="0" applyNumberFormat="1" applyFont="1" applyBorder="1" applyAlignment="1">
      <alignment horizontal="right" vertical="center" wrapText="1"/>
    </xf>
    <xf numFmtId="1" fontId="0" fillId="0" borderId="1" xfId="0" applyNumberFormat="1" applyFill="1" applyBorder="1" applyAlignment="1">
      <alignment horizontal="right" vertical="center" wrapText="1"/>
    </xf>
    <xf numFmtId="1" fontId="0" fillId="0" borderId="1" xfId="0" applyNumberForma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0" xfId="0" applyFont="1"/>
    <xf numFmtId="0" fontId="0" fillId="0" borderId="1" xfId="0" applyBorder="1"/>
    <xf numFmtId="0" fontId="0" fillId="0" borderId="1" xfId="0" quotePrefix="1" applyBorder="1" applyAlignment="1">
      <alignment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7"/>
  <sheetViews>
    <sheetView topLeftCell="D91" zoomScale="130" zoomScaleNormal="130" workbookViewId="0">
      <selection activeCell="F103" sqref="F103"/>
    </sheetView>
  </sheetViews>
  <sheetFormatPr defaultRowHeight="15.75" x14ac:dyDescent="0.25"/>
  <cols>
    <col min="1" max="1" width="5.5" customWidth="1"/>
    <col min="2" max="2" width="31.75" customWidth="1"/>
    <col min="3" max="3" width="19.75" customWidth="1"/>
    <col min="4" max="4" width="14.5" customWidth="1"/>
    <col min="5" max="8" width="12.625" customWidth="1"/>
  </cols>
  <sheetData>
    <row r="1" spans="1:8" ht="26.25" customHeight="1" x14ac:dyDescent="0.25">
      <c r="A1" s="66" t="s">
        <v>0</v>
      </c>
      <c r="B1" s="66"/>
      <c r="C1" s="66"/>
      <c r="D1" s="66"/>
      <c r="E1" s="66"/>
      <c r="F1" s="66"/>
      <c r="G1" s="66"/>
      <c r="H1" s="66"/>
    </row>
    <row r="3" spans="1:8" ht="43.5" customHeight="1" x14ac:dyDescent="0.25">
      <c r="A3" s="65" t="s">
        <v>1</v>
      </c>
      <c r="B3" s="65" t="s">
        <v>2</v>
      </c>
      <c r="C3" s="67" t="s">
        <v>28</v>
      </c>
      <c r="D3" s="63" t="s">
        <v>17</v>
      </c>
      <c r="E3" s="65" t="s">
        <v>3</v>
      </c>
      <c r="F3" s="65"/>
      <c r="G3" s="65"/>
      <c r="H3" s="65"/>
    </row>
    <row r="4" spans="1:8" ht="144" customHeight="1" x14ac:dyDescent="0.25">
      <c r="A4" s="65"/>
      <c r="B4" s="65"/>
      <c r="C4" s="68"/>
      <c r="D4" s="64"/>
      <c r="E4" s="1" t="s">
        <v>4</v>
      </c>
      <c r="F4" s="1" t="s">
        <v>5</v>
      </c>
      <c r="G4" s="1" t="s">
        <v>6</v>
      </c>
      <c r="H4" s="4" t="s">
        <v>18</v>
      </c>
    </row>
    <row r="5" spans="1:8" x14ac:dyDescent="0.25">
      <c r="A5" s="5"/>
      <c r="B5" s="69" t="s">
        <v>13</v>
      </c>
      <c r="C5" s="70"/>
      <c r="D5" s="12">
        <f>SUM(D6:D8)</f>
        <v>8505</v>
      </c>
      <c r="E5" s="12">
        <f t="shared" ref="E5:H5" si="0">SUM(E6:E8)</f>
        <v>7478</v>
      </c>
      <c r="F5" s="12">
        <f t="shared" si="0"/>
        <v>9008</v>
      </c>
      <c r="G5" s="12">
        <f t="shared" si="0"/>
        <v>9265</v>
      </c>
      <c r="H5" s="12">
        <f t="shared" si="0"/>
        <v>2618</v>
      </c>
    </row>
    <row r="6" spans="1:8" x14ac:dyDescent="0.25">
      <c r="A6" s="5"/>
      <c r="B6" s="71" t="s">
        <v>14</v>
      </c>
      <c r="C6" s="72"/>
      <c r="D6" s="9">
        <f>D9</f>
        <v>5355</v>
      </c>
      <c r="E6" s="9">
        <f t="shared" ref="E6:H6" si="1">E9</f>
        <v>3516</v>
      </c>
      <c r="F6" s="9">
        <f t="shared" si="1"/>
        <v>3942</v>
      </c>
      <c r="G6" s="9">
        <f t="shared" si="1"/>
        <v>3077</v>
      </c>
      <c r="H6" s="9">
        <f t="shared" si="1"/>
        <v>242</v>
      </c>
    </row>
    <row r="7" spans="1:8" x14ac:dyDescent="0.25">
      <c r="A7" s="5"/>
      <c r="B7" s="71" t="s">
        <v>15</v>
      </c>
      <c r="C7" s="72"/>
      <c r="D7" s="9">
        <f>D53</f>
        <v>3150</v>
      </c>
      <c r="E7" s="9">
        <f t="shared" ref="E7:H7" si="2">E53</f>
        <v>1382</v>
      </c>
      <c r="F7" s="9">
        <f t="shared" si="2"/>
        <v>1887</v>
      </c>
      <c r="G7" s="9">
        <f t="shared" si="2"/>
        <v>2318</v>
      </c>
      <c r="H7" s="9">
        <f t="shared" si="2"/>
        <v>1068</v>
      </c>
    </row>
    <row r="8" spans="1:8" x14ac:dyDescent="0.25">
      <c r="A8" s="5"/>
      <c r="B8" s="71" t="s">
        <v>16</v>
      </c>
      <c r="C8" s="72"/>
      <c r="D8" s="9">
        <f>D97</f>
        <v>0</v>
      </c>
      <c r="E8" s="9">
        <f t="shared" ref="E8:H8" si="3">E97</f>
        <v>2580</v>
      </c>
      <c r="F8" s="9">
        <f t="shared" si="3"/>
        <v>3179</v>
      </c>
      <c r="G8" s="9">
        <f t="shared" si="3"/>
        <v>3870</v>
      </c>
      <c r="H8" s="9">
        <f t="shared" si="3"/>
        <v>1308</v>
      </c>
    </row>
    <row r="9" spans="1:8" ht="20.100000000000001" customHeight="1" x14ac:dyDescent="0.25">
      <c r="A9" s="8" t="s">
        <v>7</v>
      </c>
      <c r="B9" s="8" t="s">
        <v>8</v>
      </c>
      <c r="C9" s="8"/>
      <c r="D9" s="11">
        <f>SUM(D10:D52)</f>
        <v>5355</v>
      </c>
      <c r="E9" s="11">
        <f>SUM(E10:E52)</f>
        <v>3516</v>
      </c>
      <c r="F9" s="11">
        <f>SUM(F10:F52)</f>
        <v>3942</v>
      </c>
      <c r="G9" s="11">
        <f>SUM(G10:G52)</f>
        <v>3077</v>
      </c>
      <c r="H9" s="11">
        <f>SUM(H10:H52)</f>
        <v>242</v>
      </c>
    </row>
    <row r="10" spans="1:8" s="40" customFormat="1" x14ac:dyDescent="0.25">
      <c r="A10" s="43">
        <v>1</v>
      </c>
      <c r="B10" s="37" t="s">
        <v>74</v>
      </c>
      <c r="C10" s="36"/>
      <c r="D10" s="38">
        <v>75</v>
      </c>
      <c r="E10" s="39">
        <v>39</v>
      </c>
      <c r="F10" s="39">
        <v>32</v>
      </c>
      <c r="G10" s="39">
        <v>0</v>
      </c>
      <c r="H10" s="39"/>
    </row>
    <row r="11" spans="1:8" s="40" customFormat="1" x14ac:dyDescent="0.25">
      <c r="A11" s="43">
        <v>2</v>
      </c>
      <c r="B11" s="37" t="s">
        <v>75</v>
      </c>
      <c r="C11" s="36"/>
      <c r="D11" s="38">
        <v>85</v>
      </c>
      <c r="E11" s="39">
        <v>41</v>
      </c>
      <c r="F11" s="39">
        <v>0</v>
      </c>
      <c r="G11" s="39">
        <v>33</v>
      </c>
      <c r="H11" s="39">
        <v>3</v>
      </c>
    </row>
    <row r="12" spans="1:8" s="40" customFormat="1" x14ac:dyDescent="0.25">
      <c r="A12" s="43">
        <v>3</v>
      </c>
      <c r="B12" s="41" t="s">
        <v>76</v>
      </c>
      <c r="C12" s="36"/>
      <c r="D12" s="38">
        <v>110</v>
      </c>
      <c r="E12" s="39">
        <v>110</v>
      </c>
      <c r="F12" s="39">
        <v>79</v>
      </c>
      <c r="G12" s="39">
        <v>44</v>
      </c>
      <c r="H12" s="39">
        <v>2</v>
      </c>
    </row>
    <row r="13" spans="1:8" s="40" customFormat="1" x14ac:dyDescent="0.25">
      <c r="A13" s="43">
        <v>4</v>
      </c>
      <c r="B13" s="41" t="s">
        <v>77</v>
      </c>
      <c r="C13" s="36"/>
      <c r="D13" s="38">
        <v>150</v>
      </c>
      <c r="E13" s="39">
        <v>106</v>
      </c>
      <c r="F13" s="39">
        <v>112</v>
      </c>
      <c r="G13" s="39">
        <v>65</v>
      </c>
      <c r="H13" s="39">
        <v>7</v>
      </c>
    </row>
    <row r="14" spans="1:8" s="40" customFormat="1" x14ac:dyDescent="0.25">
      <c r="A14" s="43">
        <v>5</v>
      </c>
      <c r="B14" s="37" t="s">
        <v>78</v>
      </c>
      <c r="C14" s="36"/>
      <c r="D14" s="38">
        <v>85</v>
      </c>
      <c r="E14" s="39">
        <v>26</v>
      </c>
      <c r="F14" s="39">
        <v>0</v>
      </c>
      <c r="G14" s="39">
        <v>20</v>
      </c>
      <c r="H14" s="39">
        <v>1</v>
      </c>
    </row>
    <row r="15" spans="1:8" s="40" customFormat="1" x14ac:dyDescent="0.25">
      <c r="A15" s="43">
        <v>6</v>
      </c>
      <c r="B15" s="37" t="s">
        <v>79</v>
      </c>
      <c r="C15" s="43" t="s">
        <v>125</v>
      </c>
      <c r="D15" s="38">
        <v>150</v>
      </c>
      <c r="E15" s="39">
        <v>82</v>
      </c>
      <c r="F15" s="39">
        <v>108</v>
      </c>
      <c r="G15" s="39">
        <v>132</v>
      </c>
      <c r="H15" s="39">
        <v>0</v>
      </c>
    </row>
    <row r="16" spans="1:8" s="40" customFormat="1" x14ac:dyDescent="0.25">
      <c r="A16" s="43">
        <v>7</v>
      </c>
      <c r="B16" s="37" t="s">
        <v>80</v>
      </c>
      <c r="C16" s="36"/>
      <c r="D16" s="38">
        <v>130</v>
      </c>
      <c r="E16" s="39"/>
      <c r="F16" s="39">
        <v>71</v>
      </c>
      <c r="G16" s="39">
        <v>106</v>
      </c>
      <c r="H16" s="39">
        <v>14</v>
      </c>
    </row>
    <row r="17" spans="1:8" s="40" customFormat="1" x14ac:dyDescent="0.25">
      <c r="A17" s="43">
        <v>8</v>
      </c>
      <c r="B17" s="37" t="s">
        <v>81</v>
      </c>
      <c r="C17" s="36"/>
      <c r="D17" s="38">
        <v>75</v>
      </c>
      <c r="E17" s="39"/>
      <c r="F17" s="39">
        <v>17</v>
      </c>
      <c r="G17" s="39">
        <v>0</v>
      </c>
      <c r="H17" s="39">
        <v>1</v>
      </c>
    </row>
    <row r="18" spans="1:8" s="40" customFormat="1" x14ac:dyDescent="0.25">
      <c r="A18" s="43">
        <v>9</v>
      </c>
      <c r="B18" s="37" t="s">
        <v>82</v>
      </c>
      <c r="C18" s="36"/>
      <c r="D18" s="38">
        <v>50</v>
      </c>
      <c r="E18" s="39"/>
      <c r="F18" s="39"/>
      <c r="G18" s="39"/>
      <c r="H18" s="39">
        <v>1</v>
      </c>
    </row>
    <row r="19" spans="1:8" s="40" customFormat="1" x14ac:dyDescent="0.25">
      <c r="A19" s="43">
        <v>10</v>
      </c>
      <c r="B19" s="37" t="s">
        <v>83</v>
      </c>
      <c r="C19" s="36"/>
      <c r="D19" s="38">
        <v>50</v>
      </c>
      <c r="E19" s="39"/>
      <c r="F19" s="39"/>
      <c r="G19" s="39"/>
      <c r="H19" s="39">
        <v>2</v>
      </c>
    </row>
    <row r="20" spans="1:8" s="40" customFormat="1" x14ac:dyDescent="0.25">
      <c r="A20" s="43">
        <v>11</v>
      </c>
      <c r="B20" s="37" t="s">
        <v>27</v>
      </c>
      <c r="C20" s="36"/>
      <c r="D20" s="38">
        <v>320</v>
      </c>
      <c r="E20" s="39">
        <v>104</v>
      </c>
      <c r="F20" s="39">
        <v>94</v>
      </c>
      <c r="G20" s="39">
        <v>71</v>
      </c>
      <c r="H20" s="39">
        <v>8</v>
      </c>
    </row>
    <row r="21" spans="1:8" s="40" customFormat="1" x14ac:dyDescent="0.25">
      <c r="A21" s="43">
        <v>12</v>
      </c>
      <c r="B21" s="37" t="s">
        <v>84</v>
      </c>
      <c r="C21" s="36"/>
      <c r="D21" s="38">
        <v>60</v>
      </c>
      <c r="E21" s="39"/>
      <c r="F21" s="39">
        <v>68</v>
      </c>
      <c r="G21" s="39">
        <v>33</v>
      </c>
      <c r="H21" s="39">
        <v>0</v>
      </c>
    </row>
    <row r="22" spans="1:8" s="40" customFormat="1" x14ac:dyDescent="0.25">
      <c r="A22" s="43">
        <v>13</v>
      </c>
      <c r="B22" s="37" t="s">
        <v>85</v>
      </c>
      <c r="C22" s="36"/>
      <c r="D22" s="38">
        <v>70</v>
      </c>
      <c r="E22" s="39"/>
      <c r="F22" s="39"/>
      <c r="G22" s="39">
        <v>0</v>
      </c>
      <c r="H22" s="39">
        <v>0</v>
      </c>
    </row>
    <row r="23" spans="1:8" s="40" customFormat="1" x14ac:dyDescent="0.25">
      <c r="A23" s="43">
        <v>14</v>
      </c>
      <c r="B23" s="37" t="s">
        <v>86</v>
      </c>
      <c r="C23" s="36"/>
      <c r="D23" s="38">
        <v>160</v>
      </c>
      <c r="E23" s="39">
        <v>0</v>
      </c>
      <c r="F23" s="39">
        <v>0</v>
      </c>
      <c r="G23" s="39">
        <v>0</v>
      </c>
      <c r="H23" s="39">
        <v>0</v>
      </c>
    </row>
    <row r="24" spans="1:8" s="40" customFormat="1" x14ac:dyDescent="0.25">
      <c r="A24" s="43">
        <v>15</v>
      </c>
      <c r="B24" s="37" t="s">
        <v>87</v>
      </c>
      <c r="C24" s="36"/>
      <c r="D24" s="38">
        <v>160</v>
      </c>
      <c r="E24" s="39">
        <v>68</v>
      </c>
      <c r="F24" s="39">
        <v>115</v>
      </c>
      <c r="G24" s="39">
        <v>98</v>
      </c>
      <c r="H24" s="39">
        <v>10</v>
      </c>
    </row>
    <row r="25" spans="1:8" s="40" customFormat="1" x14ac:dyDescent="0.25">
      <c r="A25" s="43">
        <v>16</v>
      </c>
      <c r="B25" s="41" t="s">
        <v>88</v>
      </c>
      <c r="C25" s="36"/>
      <c r="D25" s="38">
        <v>160</v>
      </c>
      <c r="E25" s="39">
        <v>71</v>
      </c>
      <c r="F25" s="39">
        <v>96</v>
      </c>
      <c r="G25" s="39">
        <v>105</v>
      </c>
      <c r="H25" s="39">
        <v>5</v>
      </c>
    </row>
    <row r="26" spans="1:8" s="40" customFormat="1" x14ac:dyDescent="0.25">
      <c r="A26" s="43">
        <v>17</v>
      </c>
      <c r="B26" s="41" t="s">
        <v>89</v>
      </c>
      <c r="C26" s="36"/>
      <c r="D26" s="38">
        <v>60</v>
      </c>
      <c r="E26" s="39"/>
      <c r="F26" s="39"/>
      <c r="G26" s="39">
        <v>27</v>
      </c>
      <c r="H26" s="39">
        <v>0</v>
      </c>
    </row>
    <row r="27" spans="1:8" s="40" customFormat="1" x14ac:dyDescent="0.25">
      <c r="A27" s="43">
        <v>18</v>
      </c>
      <c r="B27" s="41" t="s">
        <v>90</v>
      </c>
      <c r="C27" s="36"/>
      <c r="D27" s="38">
        <v>50</v>
      </c>
      <c r="E27" s="39"/>
      <c r="F27" s="39"/>
      <c r="G27" s="39"/>
      <c r="H27" s="39">
        <v>1</v>
      </c>
    </row>
    <row r="28" spans="1:8" s="40" customFormat="1" x14ac:dyDescent="0.25">
      <c r="A28" s="43">
        <v>19</v>
      </c>
      <c r="B28" s="41" t="s">
        <v>91</v>
      </c>
      <c r="C28" s="36"/>
      <c r="D28" s="38">
        <v>50</v>
      </c>
      <c r="E28" s="39"/>
      <c r="F28" s="39"/>
      <c r="G28" s="39"/>
      <c r="H28" s="39">
        <v>0</v>
      </c>
    </row>
    <row r="29" spans="1:8" s="40" customFormat="1" x14ac:dyDescent="0.25">
      <c r="A29" s="43">
        <v>20</v>
      </c>
      <c r="B29" s="41" t="s">
        <v>92</v>
      </c>
      <c r="C29" s="36"/>
      <c r="D29" s="38">
        <v>35</v>
      </c>
      <c r="E29" s="39"/>
      <c r="F29" s="39"/>
      <c r="G29" s="39"/>
      <c r="H29" s="39">
        <v>2</v>
      </c>
    </row>
    <row r="30" spans="1:8" s="40" customFormat="1" x14ac:dyDescent="0.25">
      <c r="A30" s="43">
        <v>21</v>
      </c>
      <c r="B30" s="41" t="s">
        <v>93</v>
      </c>
      <c r="C30" s="36"/>
      <c r="D30" s="38">
        <v>35</v>
      </c>
      <c r="E30" s="39"/>
      <c r="F30" s="39"/>
      <c r="G30" s="39"/>
      <c r="H30" s="39">
        <v>1</v>
      </c>
    </row>
    <row r="31" spans="1:8" s="40" customFormat="1" x14ac:dyDescent="0.25">
      <c r="A31" s="43">
        <v>22</v>
      </c>
      <c r="B31" s="37" t="s">
        <v>94</v>
      </c>
      <c r="C31" s="43" t="s">
        <v>125</v>
      </c>
      <c r="D31" s="38">
        <v>280</v>
      </c>
      <c r="E31" s="39">
        <v>575</v>
      </c>
      <c r="F31" s="39">
        <v>557</v>
      </c>
      <c r="G31" s="39">
        <v>395</v>
      </c>
      <c r="H31" s="39">
        <v>9</v>
      </c>
    </row>
    <row r="32" spans="1:8" s="40" customFormat="1" x14ac:dyDescent="0.25">
      <c r="A32" s="43">
        <v>23</v>
      </c>
      <c r="B32" s="37" t="s">
        <v>95</v>
      </c>
      <c r="C32" s="43" t="s">
        <v>123</v>
      </c>
      <c r="D32" s="38">
        <v>140</v>
      </c>
      <c r="E32" s="39">
        <v>153</v>
      </c>
      <c r="F32" s="39">
        <v>86</v>
      </c>
      <c r="G32" s="39">
        <v>65</v>
      </c>
      <c r="H32" s="39">
        <v>4</v>
      </c>
    </row>
    <row r="33" spans="1:8" s="40" customFormat="1" x14ac:dyDescent="0.25">
      <c r="A33" s="43">
        <v>24</v>
      </c>
      <c r="B33" s="41" t="s">
        <v>96</v>
      </c>
      <c r="C33" s="36"/>
      <c r="D33" s="38">
        <v>120</v>
      </c>
      <c r="E33" s="39">
        <v>44</v>
      </c>
      <c r="F33" s="39">
        <v>39</v>
      </c>
      <c r="G33" s="39">
        <v>35</v>
      </c>
      <c r="H33" s="39">
        <v>0</v>
      </c>
    </row>
    <row r="34" spans="1:8" s="40" customFormat="1" x14ac:dyDescent="0.25">
      <c r="A34" s="43">
        <v>25</v>
      </c>
      <c r="B34" s="37" t="s">
        <v>97</v>
      </c>
      <c r="C34" s="36"/>
      <c r="D34" s="38">
        <v>110</v>
      </c>
      <c r="E34" s="39">
        <v>22</v>
      </c>
      <c r="F34" s="39">
        <v>40</v>
      </c>
      <c r="G34" s="39">
        <v>0</v>
      </c>
      <c r="H34" s="39">
        <v>1</v>
      </c>
    </row>
    <row r="35" spans="1:8" s="40" customFormat="1" x14ac:dyDescent="0.25">
      <c r="A35" s="43">
        <v>26</v>
      </c>
      <c r="B35" s="37" t="s">
        <v>98</v>
      </c>
      <c r="C35" s="36"/>
      <c r="D35" s="38">
        <v>60</v>
      </c>
      <c r="E35" s="39"/>
      <c r="F35" s="39"/>
      <c r="G35" s="39">
        <v>0</v>
      </c>
      <c r="H35" s="39"/>
    </row>
    <row r="36" spans="1:8" s="40" customFormat="1" ht="31.5" x14ac:dyDescent="0.25">
      <c r="A36" s="43">
        <v>27</v>
      </c>
      <c r="B36" s="37" t="s">
        <v>99</v>
      </c>
      <c r="C36" s="43" t="s">
        <v>126</v>
      </c>
      <c r="D36" s="38">
        <v>520</v>
      </c>
      <c r="E36" s="39">
        <v>948</v>
      </c>
      <c r="F36" s="39">
        <v>1176</v>
      </c>
      <c r="G36" s="39">
        <v>948</v>
      </c>
      <c r="H36" s="39">
        <v>109</v>
      </c>
    </row>
    <row r="37" spans="1:8" s="40" customFormat="1" x14ac:dyDescent="0.25">
      <c r="A37" s="43">
        <v>28</v>
      </c>
      <c r="B37" s="37" t="s">
        <v>100</v>
      </c>
      <c r="C37" s="36"/>
      <c r="D37" s="38">
        <v>35</v>
      </c>
      <c r="E37" s="39"/>
      <c r="F37" s="39"/>
      <c r="G37" s="39"/>
      <c r="H37" s="39">
        <v>0</v>
      </c>
    </row>
    <row r="38" spans="1:8" s="40" customFormat="1" x14ac:dyDescent="0.25">
      <c r="A38" s="43">
        <v>29</v>
      </c>
      <c r="B38" s="37" t="s">
        <v>101</v>
      </c>
      <c r="C38" s="36"/>
      <c r="D38" s="38">
        <v>50</v>
      </c>
      <c r="E38" s="39"/>
      <c r="F38" s="39"/>
      <c r="G38" s="39"/>
      <c r="H38" s="39"/>
    </row>
    <row r="39" spans="1:8" s="40" customFormat="1" x14ac:dyDescent="0.25">
      <c r="A39" s="43">
        <v>30</v>
      </c>
      <c r="B39" s="37" t="s">
        <v>102</v>
      </c>
      <c r="C39" s="36"/>
      <c r="D39" s="38">
        <v>150</v>
      </c>
      <c r="E39" s="39">
        <v>64</v>
      </c>
      <c r="F39" s="39">
        <v>83</v>
      </c>
      <c r="G39" s="39">
        <v>88</v>
      </c>
      <c r="H39" s="39">
        <v>3</v>
      </c>
    </row>
    <row r="40" spans="1:8" s="40" customFormat="1" ht="31.5" x14ac:dyDescent="0.25">
      <c r="A40" s="43">
        <v>31</v>
      </c>
      <c r="B40" s="41" t="s">
        <v>103</v>
      </c>
      <c r="C40" s="36"/>
      <c r="D40" s="38">
        <v>125</v>
      </c>
      <c r="E40" s="39">
        <v>107</v>
      </c>
      <c r="F40" s="39">
        <v>109</v>
      </c>
      <c r="G40" s="39">
        <v>93</v>
      </c>
      <c r="H40" s="39">
        <v>6</v>
      </c>
    </row>
    <row r="41" spans="1:8" s="40" customFormat="1" x14ac:dyDescent="0.25">
      <c r="A41" s="43">
        <v>32</v>
      </c>
      <c r="B41" s="41" t="s">
        <v>104</v>
      </c>
      <c r="C41" s="36"/>
      <c r="D41" s="38">
        <v>115</v>
      </c>
      <c r="E41" s="39">
        <v>115</v>
      </c>
      <c r="F41" s="39">
        <v>178</v>
      </c>
      <c r="G41" s="39">
        <v>115</v>
      </c>
      <c r="H41" s="39">
        <v>3</v>
      </c>
    </row>
    <row r="42" spans="1:8" s="40" customFormat="1" x14ac:dyDescent="0.25">
      <c r="A42" s="43">
        <v>33</v>
      </c>
      <c r="B42" s="37" t="s">
        <v>105</v>
      </c>
      <c r="C42" s="36"/>
      <c r="D42" s="38">
        <v>110</v>
      </c>
      <c r="E42" s="39"/>
      <c r="F42" s="39">
        <v>0</v>
      </c>
      <c r="G42" s="39">
        <v>28</v>
      </c>
      <c r="H42" s="39">
        <v>1</v>
      </c>
    </row>
    <row r="43" spans="1:8" s="40" customFormat="1" x14ac:dyDescent="0.25">
      <c r="A43" s="43">
        <v>34</v>
      </c>
      <c r="B43" s="41" t="s">
        <v>106</v>
      </c>
      <c r="C43" s="43" t="s">
        <v>125</v>
      </c>
      <c r="D43" s="38">
        <v>190</v>
      </c>
      <c r="E43" s="39">
        <v>274</v>
      </c>
      <c r="F43" s="39">
        <v>270</v>
      </c>
      <c r="G43" s="39">
        <v>247</v>
      </c>
      <c r="H43" s="39">
        <v>8</v>
      </c>
    </row>
    <row r="44" spans="1:8" s="40" customFormat="1" ht="31.5" x14ac:dyDescent="0.25">
      <c r="A44" s="43">
        <v>35</v>
      </c>
      <c r="B44" s="41" t="s">
        <v>107</v>
      </c>
      <c r="C44" s="36"/>
      <c r="D44" s="38">
        <v>120</v>
      </c>
      <c r="E44" s="39">
        <v>68</v>
      </c>
      <c r="F44" s="39">
        <v>162</v>
      </c>
      <c r="G44" s="39">
        <v>65</v>
      </c>
      <c r="H44" s="39">
        <v>10</v>
      </c>
    </row>
    <row r="45" spans="1:8" s="40" customFormat="1" x14ac:dyDescent="0.25">
      <c r="A45" s="43">
        <v>36</v>
      </c>
      <c r="B45" s="37" t="s">
        <v>108</v>
      </c>
      <c r="C45" s="36"/>
      <c r="D45" s="38">
        <v>165</v>
      </c>
      <c r="E45" s="39">
        <v>38</v>
      </c>
      <c r="F45" s="39">
        <v>0</v>
      </c>
      <c r="G45" s="39">
        <v>0</v>
      </c>
      <c r="H45" s="39">
        <v>0</v>
      </c>
    </row>
    <row r="46" spans="1:8" s="40" customFormat="1" x14ac:dyDescent="0.25">
      <c r="A46" s="43">
        <v>37</v>
      </c>
      <c r="B46" s="37" t="s">
        <v>109</v>
      </c>
      <c r="C46" s="43" t="s">
        <v>124</v>
      </c>
      <c r="D46" s="38">
        <v>230</v>
      </c>
      <c r="E46" s="39">
        <v>273</v>
      </c>
      <c r="F46" s="39">
        <v>250</v>
      </c>
      <c r="G46" s="39">
        <v>152</v>
      </c>
      <c r="H46" s="39">
        <v>11</v>
      </c>
    </row>
    <row r="47" spans="1:8" s="40" customFormat="1" x14ac:dyDescent="0.25">
      <c r="A47" s="43">
        <v>38</v>
      </c>
      <c r="B47" s="37" t="s">
        <v>110</v>
      </c>
      <c r="C47" s="43" t="s">
        <v>124</v>
      </c>
      <c r="D47" s="38">
        <v>170</v>
      </c>
      <c r="E47" s="39">
        <v>72</v>
      </c>
      <c r="F47" s="39">
        <v>117</v>
      </c>
      <c r="G47" s="39">
        <v>51</v>
      </c>
      <c r="H47" s="39">
        <v>7</v>
      </c>
    </row>
    <row r="48" spans="1:8" s="40" customFormat="1" x14ac:dyDescent="0.25">
      <c r="A48" s="43">
        <v>39</v>
      </c>
      <c r="B48" s="37" t="s">
        <v>111</v>
      </c>
      <c r="C48" s="36"/>
      <c r="D48" s="38">
        <v>115</v>
      </c>
      <c r="E48" s="39"/>
      <c r="F48" s="39"/>
      <c r="G48" s="39"/>
      <c r="H48" s="39">
        <v>0</v>
      </c>
    </row>
    <row r="49" spans="1:8" s="40" customFormat="1" x14ac:dyDescent="0.25">
      <c r="A49" s="43">
        <v>40</v>
      </c>
      <c r="B49" s="37" t="s">
        <v>112</v>
      </c>
      <c r="C49" s="36"/>
      <c r="D49" s="38">
        <v>150</v>
      </c>
      <c r="E49" s="39">
        <v>116</v>
      </c>
      <c r="F49" s="39">
        <v>83</v>
      </c>
      <c r="G49" s="39">
        <v>61</v>
      </c>
      <c r="H49" s="39">
        <v>9</v>
      </c>
    </row>
    <row r="50" spans="1:8" s="40" customFormat="1" x14ac:dyDescent="0.25">
      <c r="A50" s="43">
        <v>41</v>
      </c>
      <c r="B50" s="37" t="s">
        <v>113</v>
      </c>
      <c r="C50" s="36"/>
      <c r="D50" s="38">
        <v>150</v>
      </c>
      <c r="E50" s="39"/>
      <c r="F50" s="39">
        <v>0</v>
      </c>
      <c r="G50" s="39">
        <v>0</v>
      </c>
      <c r="H50" s="39"/>
    </row>
    <row r="51" spans="1:8" s="40" customFormat="1" x14ac:dyDescent="0.25">
      <c r="A51" s="43">
        <v>42</v>
      </c>
      <c r="B51" s="37" t="s">
        <v>114</v>
      </c>
      <c r="C51" s="36"/>
      <c r="D51" s="38">
        <v>80</v>
      </c>
      <c r="E51" s="39">
        <v>0</v>
      </c>
      <c r="F51" s="39">
        <v>0</v>
      </c>
      <c r="G51" s="39">
        <v>0</v>
      </c>
      <c r="H51" s="39"/>
    </row>
    <row r="52" spans="1:8" s="40" customFormat="1" x14ac:dyDescent="0.25">
      <c r="A52" s="43">
        <v>43</v>
      </c>
      <c r="B52" s="37" t="s">
        <v>115</v>
      </c>
      <c r="C52" s="36"/>
      <c r="D52" s="38">
        <v>50</v>
      </c>
      <c r="E52" s="39"/>
      <c r="F52" s="39"/>
      <c r="G52" s="39"/>
      <c r="H52" s="39">
        <v>3</v>
      </c>
    </row>
    <row r="53" spans="1:8" ht="20.100000000000001" customHeight="1" x14ac:dyDescent="0.25">
      <c r="A53" s="8" t="s">
        <v>9</v>
      </c>
      <c r="B53" s="8" t="s">
        <v>10</v>
      </c>
      <c r="C53" s="8"/>
      <c r="D53" s="11">
        <f>SUM(D54:D96)</f>
        <v>3150</v>
      </c>
      <c r="E53" s="11">
        <f>SUM(E54:E96)</f>
        <v>1382</v>
      </c>
      <c r="F53" s="11">
        <f>SUM(F54:F96)</f>
        <v>1887</v>
      </c>
      <c r="G53" s="11">
        <f>SUM(G54:G96)</f>
        <v>2318</v>
      </c>
      <c r="H53" s="11">
        <f>SUM(H54:H96)</f>
        <v>1068</v>
      </c>
    </row>
    <row r="54" spans="1:8" s="40" customFormat="1" x14ac:dyDescent="0.25">
      <c r="A54" s="43">
        <v>1</v>
      </c>
      <c r="B54" s="37" t="s">
        <v>74</v>
      </c>
      <c r="C54" s="36"/>
      <c r="D54" s="38">
        <v>65</v>
      </c>
      <c r="E54" s="42">
        <v>78</v>
      </c>
      <c r="F54" s="42">
        <v>76</v>
      </c>
      <c r="G54" s="42">
        <v>167</v>
      </c>
      <c r="H54" s="42">
        <v>21</v>
      </c>
    </row>
    <row r="55" spans="1:8" s="40" customFormat="1" x14ac:dyDescent="0.25">
      <c r="A55" s="43">
        <v>2</v>
      </c>
      <c r="B55" s="37" t="s">
        <v>75</v>
      </c>
      <c r="C55" s="36"/>
      <c r="D55" s="38">
        <v>65</v>
      </c>
      <c r="E55" s="42">
        <v>31</v>
      </c>
      <c r="F55" s="42">
        <v>47</v>
      </c>
      <c r="G55" s="42">
        <v>62</v>
      </c>
      <c r="H55" s="42">
        <v>12</v>
      </c>
    </row>
    <row r="56" spans="1:8" s="40" customFormat="1" x14ac:dyDescent="0.25">
      <c r="A56" s="43">
        <v>3</v>
      </c>
      <c r="B56" s="41" t="s">
        <v>116</v>
      </c>
      <c r="C56" s="36"/>
      <c r="D56" s="38">
        <v>85</v>
      </c>
      <c r="E56" s="42">
        <v>54</v>
      </c>
      <c r="F56" s="42">
        <v>72</v>
      </c>
      <c r="G56" s="42">
        <v>95</v>
      </c>
      <c r="H56" s="42">
        <v>27</v>
      </c>
    </row>
    <row r="57" spans="1:8" s="40" customFormat="1" x14ac:dyDescent="0.25">
      <c r="A57" s="43">
        <v>4</v>
      </c>
      <c r="B57" s="41" t="s">
        <v>77</v>
      </c>
      <c r="C57" s="36"/>
      <c r="D57" s="38">
        <v>85</v>
      </c>
      <c r="E57" s="42">
        <v>71</v>
      </c>
      <c r="F57" s="42">
        <v>87</v>
      </c>
      <c r="G57" s="42">
        <v>124</v>
      </c>
      <c r="H57" s="42">
        <v>69</v>
      </c>
    </row>
    <row r="58" spans="1:8" s="40" customFormat="1" x14ac:dyDescent="0.25">
      <c r="A58" s="43">
        <v>5</v>
      </c>
      <c r="B58" s="37" t="s">
        <v>78</v>
      </c>
      <c r="C58" s="36"/>
      <c r="D58" s="38">
        <v>65</v>
      </c>
      <c r="E58" s="42"/>
      <c r="F58" s="42">
        <v>40</v>
      </c>
      <c r="G58" s="42">
        <v>72</v>
      </c>
      <c r="H58" s="42">
        <v>9</v>
      </c>
    </row>
    <row r="59" spans="1:8" s="40" customFormat="1" x14ac:dyDescent="0.25">
      <c r="A59" s="43">
        <v>6</v>
      </c>
      <c r="B59" s="37" t="s">
        <v>79</v>
      </c>
      <c r="C59" s="43" t="s">
        <v>125</v>
      </c>
      <c r="D59" s="38">
        <v>65</v>
      </c>
      <c r="E59" s="42">
        <v>133</v>
      </c>
      <c r="F59" s="42">
        <v>60</v>
      </c>
      <c r="G59" s="42">
        <v>116</v>
      </c>
      <c r="H59" s="42">
        <v>24</v>
      </c>
    </row>
    <row r="60" spans="1:8" s="40" customFormat="1" x14ac:dyDescent="0.25">
      <c r="A60" s="43">
        <v>7</v>
      </c>
      <c r="B60" s="37" t="s">
        <v>80</v>
      </c>
      <c r="C60" s="36"/>
      <c r="D60" s="38">
        <v>90</v>
      </c>
      <c r="E60" s="42"/>
      <c r="F60" s="42">
        <v>92</v>
      </c>
      <c r="G60" s="42">
        <v>131</v>
      </c>
      <c r="H60" s="42">
        <v>110</v>
      </c>
    </row>
    <row r="61" spans="1:8" s="40" customFormat="1" x14ac:dyDescent="0.25">
      <c r="A61" s="43">
        <v>8</v>
      </c>
      <c r="B61" s="37" t="s">
        <v>81</v>
      </c>
      <c r="C61" s="36"/>
      <c r="D61" s="38">
        <v>50</v>
      </c>
      <c r="E61" s="42"/>
      <c r="F61" s="42"/>
      <c r="G61" s="42">
        <v>27</v>
      </c>
      <c r="H61" s="42">
        <v>12</v>
      </c>
    </row>
    <row r="62" spans="1:8" s="40" customFormat="1" x14ac:dyDescent="0.25">
      <c r="A62" s="43">
        <v>9</v>
      </c>
      <c r="B62" s="37" t="s">
        <v>82</v>
      </c>
      <c r="C62" s="36"/>
      <c r="D62" s="38">
        <v>50</v>
      </c>
      <c r="E62" s="42"/>
      <c r="F62" s="42"/>
      <c r="G62" s="42"/>
      <c r="H62" s="42">
        <v>6</v>
      </c>
    </row>
    <row r="63" spans="1:8" s="40" customFormat="1" x14ac:dyDescent="0.25">
      <c r="A63" s="43">
        <v>10</v>
      </c>
      <c r="B63" s="37" t="s">
        <v>83</v>
      </c>
      <c r="C63" s="36"/>
      <c r="D63" s="38">
        <v>50</v>
      </c>
      <c r="E63" s="42"/>
      <c r="F63" s="42"/>
      <c r="G63" s="42"/>
      <c r="H63" s="42">
        <v>5</v>
      </c>
    </row>
    <row r="64" spans="1:8" s="40" customFormat="1" x14ac:dyDescent="0.25">
      <c r="A64" s="43">
        <v>11</v>
      </c>
      <c r="B64" s="37" t="s">
        <v>27</v>
      </c>
      <c r="C64" s="36"/>
      <c r="D64" s="38">
        <v>150</v>
      </c>
      <c r="E64" s="42">
        <v>96</v>
      </c>
      <c r="F64" s="42">
        <v>179</v>
      </c>
      <c r="G64" s="42">
        <v>175</v>
      </c>
      <c r="H64" s="42">
        <v>34</v>
      </c>
    </row>
    <row r="65" spans="1:8" s="40" customFormat="1" x14ac:dyDescent="0.25">
      <c r="A65" s="43">
        <v>12</v>
      </c>
      <c r="B65" s="37" t="s">
        <v>84</v>
      </c>
      <c r="C65" s="36"/>
      <c r="D65" s="38">
        <v>60</v>
      </c>
      <c r="E65" s="42"/>
      <c r="F65" s="42">
        <v>24</v>
      </c>
      <c r="G65" s="42">
        <v>37</v>
      </c>
      <c r="H65" s="42">
        <v>9</v>
      </c>
    </row>
    <row r="66" spans="1:8" s="40" customFormat="1" x14ac:dyDescent="0.25">
      <c r="A66" s="43">
        <v>13</v>
      </c>
      <c r="B66" s="37" t="s">
        <v>86</v>
      </c>
      <c r="C66" s="36"/>
      <c r="D66" s="38">
        <v>65</v>
      </c>
      <c r="E66" s="42">
        <v>0</v>
      </c>
      <c r="F66" s="42">
        <v>19</v>
      </c>
      <c r="G66" s="42">
        <v>42</v>
      </c>
      <c r="H66" s="42">
        <v>20</v>
      </c>
    </row>
    <row r="67" spans="1:8" s="40" customFormat="1" x14ac:dyDescent="0.25">
      <c r="A67" s="43">
        <v>14</v>
      </c>
      <c r="B67" s="37" t="s">
        <v>87</v>
      </c>
      <c r="C67" s="36"/>
      <c r="D67" s="38">
        <v>65</v>
      </c>
      <c r="E67" s="42">
        <v>57</v>
      </c>
      <c r="F67" s="42">
        <v>69</v>
      </c>
      <c r="G67" s="42">
        <v>115</v>
      </c>
      <c r="H67" s="42">
        <v>24</v>
      </c>
    </row>
    <row r="68" spans="1:8" s="40" customFormat="1" x14ac:dyDescent="0.25">
      <c r="A68" s="43">
        <v>15</v>
      </c>
      <c r="B68" s="41" t="s">
        <v>88</v>
      </c>
      <c r="C68" s="36"/>
      <c r="D68" s="38">
        <v>65</v>
      </c>
      <c r="E68" s="42">
        <v>74</v>
      </c>
      <c r="F68" s="42">
        <v>102</v>
      </c>
      <c r="G68" s="42">
        <v>63</v>
      </c>
      <c r="H68" s="42">
        <v>48</v>
      </c>
    </row>
    <row r="69" spans="1:8" s="40" customFormat="1" x14ac:dyDescent="0.25">
      <c r="A69" s="43">
        <v>16</v>
      </c>
      <c r="B69" s="41" t="s">
        <v>89</v>
      </c>
      <c r="C69" s="36"/>
      <c r="D69" s="38">
        <v>30</v>
      </c>
      <c r="E69" s="42"/>
      <c r="F69" s="42"/>
      <c r="G69" s="42">
        <v>33</v>
      </c>
      <c r="H69" s="42">
        <v>10</v>
      </c>
    </row>
    <row r="70" spans="1:8" s="40" customFormat="1" x14ac:dyDescent="0.25">
      <c r="A70" s="43">
        <v>17</v>
      </c>
      <c r="B70" s="41" t="s">
        <v>90</v>
      </c>
      <c r="C70" s="36"/>
      <c r="D70" s="38">
        <v>50</v>
      </c>
      <c r="E70" s="42"/>
      <c r="F70" s="42"/>
      <c r="G70" s="42"/>
      <c r="H70" s="42">
        <v>13</v>
      </c>
    </row>
    <row r="71" spans="1:8" s="40" customFormat="1" x14ac:dyDescent="0.25">
      <c r="A71" s="43">
        <v>18</v>
      </c>
      <c r="B71" s="41" t="s">
        <v>91</v>
      </c>
      <c r="C71" s="36"/>
      <c r="D71" s="38">
        <v>50</v>
      </c>
      <c r="E71" s="42"/>
      <c r="F71" s="42"/>
      <c r="G71" s="42"/>
      <c r="H71" s="42">
        <v>9</v>
      </c>
    </row>
    <row r="72" spans="1:8" s="40" customFormat="1" x14ac:dyDescent="0.25">
      <c r="A72" s="43">
        <v>19</v>
      </c>
      <c r="B72" s="41" t="s">
        <v>92</v>
      </c>
      <c r="C72" s="36"/>
      <c r="D72" s="38">
        <v>35</v>
      </c>
      <c r="E72" s="42"/>
      <c r="F72" s="42"/>
      <c r="G72" s="42"/>
      <c r="H72" s="42">
        <v>44</v>
      </c>
    </row>
    <row r="73" spans="1:8" s="40" customFormat="1" x14ac:dyDescent="0.25">
      <c r="A73" s="43">
        <v>20</v>
      </c>
      <c r="B73" s="41" t="s">
        <v>117</v>
      </c>
      <c r="C73" s="36"/>
      <c r="D73" s="38">
        <v>35</v>
      </c>
      <c r="E73" s="42"/>
      <c r="F73" s="42"/>
      <c r="G73" s="42"/>
      <c r="H73" s="42">
        <v>25</v>
      </c>
    </row>
    <row r="74" spans="1:8" s="40" customFormat="1" x14ac:dyDescent="0.25">
      <c r="A74" s="43">
        <v>21</v>
      </c>
      <c r="B74" s="37" t="s">
        <v>94</v>
      </c>
      <c r="C74" s="43" t="s">
        <v>125</v>
      </c>
      <c r="D74" s="38">
        <v>90</v>
      </c>
      <c r="E74" s="42">
        <v>103</v>
      </c>
      <c r="F74" s="42">
        <v>77</v>
      </c>
      <c r="G74" s="42">
        <v>93</v>
      </c>
      <c r="H74" s="42">
        <v>35</v>
      </c>
    </row>
    <row r="75" spans="1:8" s="40" customFormat="1" x14ac:dyDescent="0.25">
      <c r="A75" s="43">
        <v>22</v>
      </c>
      <c r="B75" s="37" t="s">
        <v>118</v>
      </c>
      <c r="C75" s="43"/>
      <c r="D75" s="38">
        <v>100</v>
      </c>
      <c r="E75" s="42"/>
      <c r="F75" s="42">
        <v>0</v>
      </c>
      <c r="G75" s="42">
        <v>0</v>
      </c>
      <c r="H75" s="42">
        <v>2</v>
      </c>
    </row>
    <row r="76" spans="1:8" s="40" customFormat="1" x14ac:dyDescent="0.25">
      <c r="A76" s="43">
        <v>23</v>
      </c>
      <c r="B76" s="37" t="s">
        <v>119</v>
      </c>
      <c r="C76" s="36"/>
      <c r="D76" s="38">
        <v>100</v>
      </c>
      <c r="E76" s="42"/>
      <c r="F76" s="42">
        <v>48</v>
      </c>
      <c r="G76" s="42">
        <v>93</v>
      </c>
      <c r="H76" s="42">
        <v>17</v>
      </c>
    </row>
    <row r="77" spans="1:8" s="40" customFormat="1" x14ac:dyDescent="0.25">
      <c r="A77" s="43">
        <v>24</v>
      </c>
      <c r="B77" s="41" t="s">
        <v>96</v>
      </c>
      <c r="C77" s="36"/>
      <c r="D77" s="38">
        <v>65</v>
      </c>
      <c r="E77" s="42"/>
      <c r="F77" s="42">
        <v>0</v>
      </c>
      <c r="G77" s="42">
        <v>0</v>
      </c>
      <c r="H77" s="42">
        <v>1</v>
      </c>
    </row>
    <row r="78" spans="1:8" s="40" customFormat="1" x14ac:dyDescent="0.25">
      <c r="A78" s="43">
        <v>25</v>
      </c>
      <c r="B78" s="37" t="s">
        <v>97</v>
      </c>
      <c r="C78" s="36"/>
      <c r="D78" s="38">
        <v>65</v>
      </c>
      <c r="E78" s="42">
        <v>37</v>
      </c>
      <c r="F78" s="42">
        <v>0</v>
      </c>
      <c r="G78" s="42">
        <v>0</v>
      </c>
      <c r="H78" s="42">
        <v>6</v>
      </c>
    </row>
    <row r="79" spans="1:8" s="40" customFormat="1" x14ac:dyDescent="0.25">
      <c r="A79" s="43">
        <v>26</v>
      </c>
      <c r="B79" s="37" t="s">
        <v>98</v>
      </c>
      <c r="C79" s="36"/>
      <c r="D79" s="38">
        <v>30</v>
      </c>
      <c r="E79" s="42"/>
      <c r="F79" s="42"/>
      <c r="G79" s="42"/>
      <c r="H79" s="42">
        <v>4</v>
      </c>
    </row>
    <row r="80" spans="1:8" s="40" customFormat="1" x14ac:dyDescent="0.25">
      <c r="A80" s="43">
        <v>27</v>
      </c>
      <c r="B80" s="37" t="s">
        <v>99</v>
      </c>
      <c r="C80" s="43" t="s">
        <v>123</v>
      </c>
      <c r="D80" s="38">
        <v>205</v>
      </c>
      <c r="E80" s="42">
        <v>229</v>
      </c>
      <c r="F80" s="42">
        <v>402</v>
      </c>
      <c r="G80" s="42">
        <v>378</v>
      </c>
      <c r="H80" s="42">
        <v>259</v>
      </c>
    </row>
    <row r="81" spans="1:8" s="40" customFormat="1" x14ac:dyDescent="0.25">
      <c r="A81" s="43">
        <v>28</v>
      </c>
      <c r="B81" s="37" t="s">
        <v>100</v>
      </c>
      <c r="C81" s="36"/>
      <c r="D81" s="38">
        <v>35</v>
      </c>
      <c r="E81" s="42"/>
      <c r="F81" s="42"/>
      <c r="G81" s="42"/>
      <c r="H81" s="42"/>
    </row>
    <row r="82" spans="1:8" s="40" customFormat="1" x14ac:dyDescent="0.25">
      <c r="A82" s="43">
        <v>29</v>
      </c>
      <c r="B82" s="37" t="s">
        <v>101</v>
      </c>
      <c r="C82" s="36"/>
      <c r="D82" s="38">
        <v>50</v>
      </c>
      <c r="E82" s="42"/>
      <c r="F82" s="42"/>
      <c r="G82" s="42"/>
      <c r="H82" s="42"/>
    </row>
    <row r="83" spans="1:8" s="40" customFormat="1" x14ac:dyDescent="0.25">
      <c r="A83" s="43">
        <v>30</v>
      </c>
      <c r="B83" s="37" t="s">
        <v>102</v>
      </c>
      <c r="C83" s="36"/>
      <c r="D83" s="38">
        <v>65</v>
      </c>
      <c r="E83" s="42">
        <v>58</v>
      </c>
      <c r="F83" s="42">
        <v>0</v>
      </c>
      <c r="G83" s="42">
        <v>0</v>
      </c>
      <c r="H83" s="42">
        <v>9</v>
      </c>
    </row>
    <row r="84" spans="1:8" s="40" customFormat="1" ht="31.5" x14ac:dyDescent="0.25">
      <c r="A84" s="43">
        <v>31</v>
      </c>
      <c r="B84" s="41" t="s">
        <v>103</v>
      </c>
      <c r="C84" s="36"/>
      <c r="D84" s="38">
        <v>65</v>
      </c>
      <c r="E84" s="42"/>
      <c r="F84" s="42">
        <v>46</v>
      </c>
      <c r="G84" s="42">
        <v>63</v>
      </c>
      <c r="H84" s="42">
        <v>25</v>
      </c>
    </row>
    <row r="85" spans="1:8" s="40" customFormat="1" x14ac:dyDescent="0.25">
      <c r="A85" s="43">
        <v>32</v>
      </c>
      <c r="B85" s="41" t="s">
        <v>104</v>
      </c>
      <c r="C85" s="36"/>
      <c r="D85" s="38">
        <v>95</v>
      </c>
      <c r="E85" s="42"/>
      <c r="F85" s="42">
        <v>131</v>
      </c>
      <c r="G85" s="42">
        <v>77</v>
      </c>
      <c r="H85" s="42">
        <v>25</v>
      </c>
    </row>
    <row r="86" spans="1:8" s="40" customFormat="1" x14ac:dyDescent="0.25">
      <c r="A86" s="43">
        <v>33</v>
      </c>
      <c r="B86" s="37" t="s">
        <v>105</v>
      </c>
      <c r="C86" s="36"/>
      <c r="D86" s="38">
        <v>75</v>
      </c>
      <c r="E86" s="42">
        <v>85</v>
      </c>
      <c r="F86" s="42">
        <v>0</v>
      </c>
      <c r="G86" s="42">
        <v>57</v>
      </c>
      <c r="H86" s="42">
        <v>23</v>
      </c>
    </row>
    <row r="87" spans="1:8" s="40" customFormat="1" x14ac:dyDescent="0.25">
      <c r="A87" s="43">
        <v>34</v>
      </c>
      <c r="B87" s="41" t="s">
        <v>106</v>
      </c>
      <c r="C87" s="43" t="s">
        <v>125</v>
      </c>
      <c r="D87" s="38">
        <v>85</v>
      </c>
      <c r="E87" s="42">
        <v>65</v>
      </c>
      <c r="F87" s="42">
        <v>58</v>
      </c>
      <c r="G87" s="42">
        <v>73</v>
      </c>
      <c r="H87" s="42">
        <v>9</v>
      </c>
    </row>
    <row r="88" spans="1:8" s="40" customFormat="1" x14ac:dyDescent="0.25">
      <c r="A88" s="43">
        <v>35</v>
      </c>
      <c r="B88" s="41" t="s">
        <v>120</v>
      </c>
      <c r="C88" s="36"/>
      <c r="D88" s="38">
        <v>70</v>
      </c>
      <c r="E88" s="42"/>
      <c r="F88" s="42">
        <v>0</v>
      </c>
      <c r="G88" s="42">
        <v>0</v>
      </c>
      <c r="H88" s="42">
        <v>10</v>
      </c>
    </row>
    <row r="89" spans="1:8" s="40" customFormat="1" x14ac:dyDescent="0.25">
      <c r="A89" s="43">
        <v>36</v>
      </c>
      <c r="B89" s="37" t="s">
        <v>108</v>
      </c>
      <c r="C89" s="36"/>
      <c r="D89" s="38">
        <v>115</v>
      </c>
      <c r="E89" s="42">
        <v>44</v>
      </c>
      <c r="F89" s="42">
        <v>0</v>
      </c>
      <c r="G89" s="42">
        <v>0</v>
      </c>
      <c r="H89" s="42">
        <v>5</v>
      </c>
    </row>
    <row r="90" spans="1:8" s="40" customFormat="1" x14ac:dyDescent="0.25">
      <c r="A90" s="43">
        <v>37</v>
      </c>
      <c r="B90" s="37" t="s">
        <v>109</v>
      </c>
      <c r="C90" s="43" t="s">
        <v>124</v>
      </c>
      <c r="D90" s="38">
        <v>135</v>
      </c>
      <c r="E90" s="42">
        <v>118</v>
      </c>
      <c r="F90" s="42">
        <v>148</v>
      </c>
      <c r="G90" s="42">
        <v>122</v>
      </c>
      <c r="H90" s="42">
        <v>37</v>
      </c>
    </row>
    <row r="91" spans="1:8" s="40" customFormat="1" x14ac:dyDescent="0.25">
      <c r="A91" s="43">
        <v>38</v>
      </c>
      <c r="B91" s="37" t="s">
        <v>110</v>
      </c>
      <c r="C91" s="43" t="s">
        <v>124</v>
      </c>
      <c r="D91" s="38">
        <v>85</v>
      </c>
      <c r="E91" s="42">
        <v>0</v>
      </c>
      <c r="F91" s="42">
        <v>47</v>
      </c>
      <c r="G91" s="42">
        <v>45</v>
      </c>
      <c r="H91" s="42">
        <v>20</v>
      </c>
    </row>
    <row r="92" spans="1:8" s="40" customFormat="1" x14ac:dyDescent="0.25">
      <c r="A92" s="43">
        <v>39</v>
      </c>
      <c r="B92" s="37" t="s">
        <v>121</v>
      </c>
      <c r="C92" s="36"/>
      <c r="D92" s="38">
        <v>85</v>
      </c>
      <c r="E92" s="42"/>
      <c r="F92" s="42"/>
      <c r="G92" s="42"/>
      <c r="H92" s="42">
        <v>9</v>
      </c>
    </row>
    <row r="93" spans="1:8" s="40" customFormat="1" x14ac:dyDescent="0.25">
      <c r="A93" s="43">
        <v>40</v>
      </c>
      <c r="B93" s="37" t="s">
        <v>122</v>
      </c>
      <c r="C93" s="36"/>
      <c r="D93" s="38">
        <v>100</v>
      </c>
      <c r="E93" s="42">
        <v>49</v>
      </c>
      <c r="F93" s="42">
        <v>63</v>
      </c>
      <c r="G93" s="42">
        <v>58</v>
      </c>
      <c r="H93" s="42">
        <v>9</v>
      </c>
    </row>
    <row r="94" spans="1:8" s="40" customFormat="1" x14ac:dyDescent="0.25">
      <c r="A94" s="43">
        <v>41</v>
      </c>
      <c r="B94" s="37" t="s">
        <v>113</v>
      </c>
      <c r="C94" s="36"/>
      <c r="D94" s="38">
        <v>65</v>
      </c>
      <c r="E94" s="42"/>
      <c r="F94" s="42">
        <v>0</v>
      </c>
      <c r="G94" s="42">
        <v>0</v>
      </c>
      <c r="H94" s="42">
        <v>5</v>
      </c>
    </row>
    <row r="95" spans="1:8" s="40" customFormat="1" x14ac:dyDescent="0.25">
      <c r="A95" s="43">
        <v>42</v>
      </c>
      <c r="B95" s="37" t="s">
        <v>114</v>
      </c>
      <c r="C95" s="36"/>
      <c r="D95" s="38">
        <v>45</v>
      </c>
      <c r="E95" s="42"/>
      <c r="F95" s="42">
        <v>0</v>
      </c>
      <c r="G95" s="42">
        <v>0</v>
      </c>
      <c r="H95" s="42"/>
    </row>
    <row r="96" spans="1:8" s="40" customFormat="1" x14ac:dyDescent="0.25">
      <c r="A96" s="43">
        <v>43</v>
      </c>
      <c r="B96" s="37" t="s">
        <v>115</v>
      </c>
      <c r="C96" s="36"/>
      <c r="D96" s="38">
        <v>50</v>
      </c>
      <c r="E96" s="42"/>
      <c r="F96" s="42"/>
      <c r="G96" s="42"/>
      <c r="H96" s="42">
        <v>27</v>
      </c>
    </row>
    <row r="97" spans="1:13" ht="20.100000000000001" customHeight="1" x14ac:dyDescent="0.25">
      <c r="A97" s="8" t="s">
        <v>11</v>
      </c>
      <c r="B97" s="8" t="s">
        <v>12</v>
      </c>
      <c r="C97" s="8"/>
      <c r="D97" s="11">
        <f>SUM(D98:D137)</f>
        <v>0</v>
      </c>
      <c r="E97" s="11">
        <f t="shared" ref="E97:H97" si="4">SUM(E98:E137)</f>
        <v>2580</v>
      </c>
      <c r="F97" s="11">
        <f t="shared" si="4"/>
        <v>3179</v>
      </c>
      <c r="G97" s="11">
        <f t="shared" si="4"/>
        <v>3870</v>
      </c>
      <c r="H97" s="11">
        <f t="shared" si="4"/>
        <v>1308</v>
      </c>
    </row>
    <row r="98" spans="1:13" x14ac:dyDescent="0.25">
      <c r="A98" s="50">
        <v>1</v>
      </c>
      <c r="B98" s="48" t="s">
        <v>127</v>
      </c>
      <c r="C98" s="47"/>
      <c r="D98" s="49"/>
      <c r="E98" s="60">
        <v>1995</v>
      </c>
      <c r="F98" s="60">
        <v>2193</v>
      </c>
      <c r="G98" s="60">
        <v>3450</v>
      </c>
      <c r="H98" s="60">
        <v>1056</v>
      </c>
      <c r="I98" s="44"/>
      <c r="J98" s="44"/>
      <c r="K98" s="44"/>
      <c r="L98" s="44"/>
      <c r="M98" s="44"/>
    </row>
    <row r="99" spans="1:13" x14ac:dyDescent="0.25">
      <c r="A99" s="50">
        <v>2</v>
      </c>
      <c r="B99" s="48" t="s">
        <v>94</v>
      </c>
      <c r="C99" s="47"/>
      <c r="D99" s="49"/>
      <c r="E99" s="60">
        <v>255</v>
      </c>
      <c r="F99" s="60">
        <v>812</v>
      </c>
      <c r="G99" s="60">
        <v>381</v>
      </c>
      <c r="H99" s="60">
        <v>252</v>
      </c>
      <c r="I99" s="44"/>
      <c r="J99" s="44"/>
      <c r="K99" s="44"/>
      <c r="L99" s="44"/>
      <c r="M99" s="44"/>
    </row>
    <row r="100" spans="1:13" ht="31.5" x14ac:dyDescent="0.25">
      <c r="A100" s="50">
        <v>3</v>
      </c>
      <c r="B100" s="48" t="s">
        <v>128</v>
      </c>
      <c r="C100" s="47"/>
      <c r="D100" s="49"/>
      <c r="E100" s="60">
        <v>330</v>
      </c>
      <c r="F100" s="60">
        <v>174</v>
      </c>
      <c r="G100" s="60">
        <v>39</v>
      </c>
      <c r="H100" s="60">
        <v>0</v>
      </c>
      <c r="I100" s="44"/>
      <c r="J100" s="44"/>
      <c r="K100" s="44"/>
      <c r="L100" s="44"/>
      <c r="M100" s="44"/>
    </row>
    <row r="101" spans="1:13" x14ac:dyDescent="0.25">
      <c r="A101" s="33">
        <v>4</v>
      </c>
      <c r="B101" s="2"/>
      <c r="C101" s="2"/>
      <c r="D101" s="10"/>
      <c r="E101" s="10"/>
      <c r="F101" s="10"/>
      <c r="G101" s="10"/>
      <c r="H101" s="10"/>
    </row>
    <row r="102" spans="1:13" x14ac:dyDescent="0.25">
      <c r="A102" s="33">
        <v>5</v>
      </c>
      <c r="B102" s="2"/>
      <c r="C102" s="2"/>
      <c r="D102" s="10"/>
      <c r="E102" s="10"/>
      <c r="F102" s="10"/>
      <c r="G102" s="10"/>
      <c r="H102" s="10"/>
    </row>
    <row r="103" spans="1:13" x14ac:dyDescent="0.25">
      <c r="A103" s="33">
        <v>6</v>
      </c>
      <c r="B103" s="2"/>
      <c r="C103" s="2"/>
      <c r="D103" s="10"/>
      <c r="E103" s="10"/>
      <c r="F103" s="10"/>
      <c r="G103" s="10"/>
      <c r="H103" s="10"/>
    </row>
    <row r="104" spans="1:13" x14ac:dyDescent="0.25">
      <c r="A104" s="33">
        <v>7</v>
      </c>
      <c r="B104" s="2"/>
      <c r="C104" s="2"/>
      <c r="D104" s="10"/>
      <c r="E104" s="10"/>
      <c r="F104" s="10"/>
      <c r="G104" s="10"/>
      <c r="H104" s="10"/>
    </row>
    <row r="105" spans="1:13" x14ac:dyDescent="0.25">
      <c r="A105" s="33">
        <v>8</v>
      </c>
      <c r="B105" s="2"/>
      <c r="C105" s="2"/>
      <c r="D105" s="10"/>
      <c r="E105" s="10"/>
      <c r="F105" s="10"/>
      <c r="G105" s="10"/>
      <c r="H105" s="10"/>
    </row>
    <row r="106" spans="1:13" x14ac:dyDescent="0.25">
      <c r="A106" s="33">
        <v>9</v>
      </c>
      <c r="B106" s="2"/>
      <c r="C106" s="2"/>
      <c r="D106" s="10"/>
      <c r="E106" s="10"/>
      <c r="F106" s="10"/>
      <c r="G106" s="10"/>
      <c r="H106" s="10"/>
    </row>
    <row r="107" spans="1:13" x14ac:dyDescent="0.25">
      <c r="A107" s="33">
        <v>10</v>
      </c>
      <c r="B107" s="2"/>
      <c r="C107" s="2"/>
      <c r="D107" s="10"/>
      <c r="E107" s="10"/>
      <c r="F107" s="10"/>
      <c r="G107" s="10"/>
      <c r="H107" s="10"/>
    </row>
    <row r="108" spans="1:13" x14ac:dyDescent="0.25">
      <c r="A108" s="33">
        <v>11</v>
      </c>
      <c r="B108" s="2"/>
      <c r="C108" s="2"/>
      <c r="D108" s="10"/>
      <c r="E108" s="10"/>
      <c r="F108" s="10"/>
      <c r="G108" s="10"/>
      <c r="H108" s="10"/>
    </row>
    <row r="109" spans="1:13" x14ac:dyDescent="0.25">
      <c r="A109" s="33">
        <v>12</v>
      </c>
      <c r="B109" s="2"/>
      <c r="C109" s="2"/>
      <c r="D109" s="10"/>
      <c r="E109" s="10"/>
      <c r="F109" s="10"/>
      <c r="G109" s="10"/>
      <c r="H109" s="10"/>
    </row>
    <row r="110" spans="1:13" x14ac:dyDescent="0.25">
      <c r="A110" s="33">
        <v>13</v>
      </c>
      <c r="B110" s="2"/>
      <c r="C110" s="2"/>
      <c r="D110" s="10"/>
      <c r="E110" s="10"/>
      <c r="F110" s="10"/>
      <c r="G110" s="10"/>
      <c r="H110" s="10"/>
    </row>
    <row r="111" spans="1:13" x14ac:dyDescent="0.25">
      <c r="A111" s="33">
        <v>14</v>
      </c>
      <c r="B111" s="2"/>
      <c r="C111" s="2"/>
      <c r="D111" s="10"/>
      <c r="E111" s="10"/>
      <c r="F111" s="10"/>
      <c r="G111" s="10"/>
      <c r="H111" s="10"/>
    </row>
    <row r="112" spans="1:13" x14ac:dyDescent="0.25">
      <c r="A112" s="33">
        <v>15</v>
      </c>
      <c r="B112" s="2"/>
      <c r="C112" s="2"/>
      <c r="D112" s="10"/>
      <c r="E112" s="10"/>
      <c r="F112" s="10"/>
      <c r="G112" s="10"/>
      <c r="H112" s="10"/>
    </row>
    <row r="113" spans="1:8" x14ac:dyDescent="0.25">
      <c r="A113" s="33">
        <v>16</v>
      </c>
      <c r="B113" s="2"/>
      <c r="C113" s="2"/>
      <c r="D113" s="10"/>
      <c r="E113" s="10"/>
      <c r="F113" s="10"/>
      <c r="G113" s="10"/>
      <c r="H113" s="10"/>
    </row>
    <row r="114" spans="1:8" x14ac:dyDescent="0.25">
      <c r="A114" s="33">
        <v>17</v>
      </c>
      <c r="B114" s="2"/>
      <c r="C114" s="2"/>
      <c r="D114" s="10"/>
      <c r="E114" s="10"/>
      <c r="F114" s="10"/>
      <c r="G114" s="10"/>
      <c r="H114" s="10"/>
    </row>
    <row r="115" spans="1:8" x14ac:dyDescent="0.25">
      <c r="A115" s="33">
        <v>18</v>
      </c>
      <c r="B115" s="2"/>
      <c r="C115" s="2"/>
      <c r="D115" s="10"/>
      <c r="E115" s="10"/>
      <c r="F115" s="10"/>
      <c r="G115" s="10"/>
      <c r="H115" s="10"/>
    </row>
    <row r="116" spans="1:8" x14ac:dyDescent="0.25">
      <c r="A116" s="33">
        <v>19</v>
      </c>
      <c r="B116" s="2"/>
      <c r="C116" s="2"/>
      <c r="D116" s="10"/>
      <c r="E116" s="10"/>
      <c r="F116" s="10"/>
      <c r="G116" s="10"/>
      <c r="H116" s="10"/>
    </row>
    <row r="117" spans="1:8" x14ac:dyDescent="0.25">
      <c r="A117" s="33">
        <v>20</v>
      </c>
      <c r="B117" s="2"/>
      <c r="C117" s="2"/>
      <c r="D117" s="10"/>
      <c r="E117" s="10"/>
      <c r="F117" s="10"/>
      <c r="G117" s="10"/>
      <c r="H117" s="10"/>
    </row>
    <row r="118" spans="1:8" x14ac:dyDescent="0.25">
      <c r="A118" s="33">
        <v>21</v>
      </c>
      <c r="B118" s="2"/>
      <c r="C118" s="2"/>
      <c r="D118" s="10"/>
      <c r="E118" s="10"/>
      <c r="F118" s="10"/>
      <c r="G118" s="10"/>
      <c r="H118" s="10"/>
    </row>
    <row r="119" spans="1:8" x14ac:dyDescent="0.25">
      <c r="A119" s="33">
        <v>22</v>
      </c>
      <c r="B119" s="2"/>
      <c r="C119" s="2"/>
      <c r="D119" s="10"/>
      <c r="E119" s="10"/>
      <c r="F119" s="10"/>
      <c r="G119" s="10"/>
      <c r="H119" s="10"/>
    </row>
    <row r="120" spans="1:8" x14ac:dyDescent="0.25">
      <c r="A120" s="33">
        <v>23</v>
      </c>
      <c r="B120" s="2"/>
      <c r="C120" s="2"/>
      <c r="D120" s="10"/>
      <c r="E120" s="10"/>
      <c r="F120" s="10"/>
      <c r="G120" s="10"/>
      <c r="H120" s="10"/>
    </row>
    <row r="121" spans="1:8" x14ac:dyDescent="0.25">
      <c r="A121" s="33">
        <v>24</v>
      </c>
      <c r="B121" s="2"/>
      <c r="C121" s="2"/>
      <c r="D121" s="10"/>
      <c r="E121" s="10"/>
      <c r="F121" s="10"/>
      <c r="G121" s="10"/>
      <c r="H121" s="10"/>
    </row>
    <row r="122" spans="1:8" x14ac:dyDescent="0.25">
      <c r="A122" s="33">
        <v>25</v>
      </c>
      <c r="B122" s="2"/>
      <c r="C122" s="2"/>
      <c r="D122" s="10"/>
      <c r="E122" s="10"/>
      <c r="F122" s="10"/>
      <c r="G122" s="10"/>
      <c r="H122" s="10"/>
    </row>
    <row r="123" spans="1:8" x14ac:dyDescent="0.25">
      <c r="A123" s="33">
        <v>26</v>
      </c>
      <c r="B123" s="2"/>
      <c r="C123" s="2"/>
      <c r="D123" s="10"/>
      <c r="E123" s="10"/>
      <c r="F123" s="10"/>
      <c r="G123" s="10"/>
      <c r="H123" s="10"/>
    </row>
    <row r="124" spans="1:8" x14ac:dyDescent="0.25">
      <c r="A124" s="33">
        <v>27</v>
      </c>
      <c r="B124" s="2"/>
      <c r="C124" s="2"/>
      <c r="D124" s="10"/>
      <c r="E124" s="10"/>
      <c r="F124" s="10"/>
      <c r="G124" s="10"/>
      <c r="H124" s="10"/>
    </row>
    <row r="125" spans="1:8" x14ac:dyDescent="0.25">
      <c r="A125" s="33">
        <v>28</v>
      </c>
      <c r="B125" s="2"/>
      <c r="C125" s="2"/>
      <c r="D125" s="10"/>
      <c r="E125" s="10"/>
      <c r="F125" s="10"/>
      <c r="G125" s="10"/>
      <c r="H125" s="10"/>
    </row>
    <row r="126" spans="1:8" x14ac:dyDescent="0.25">
      <c r="A126" s="33">
        <v>29</v>
      </c>
      <c r="B126" s="2"/>
      <c r="C126" s="2"/>
      <c r="D126" s="10"/>
      <c r="E126" s="10"/>
      <c r="F126" s="10"/>
      <c r="G126" s="10"/>
      <c r="H126" s="10"/>
    </row>
    <row r="127" spans="1:8" x14ac:dyDescent="0.25">
      <c r="A127" s="33">
        <v>30</v>
      </c>
      <c r="B127" s="2"/>
      <c r="C127" s="2"/>
      <c r="D127" s="10"/>
      <c r="E127" s="10"/>
      <c r="F127" s="10"/>
      <c r="G127" s="10"/>
      <c r="H127" s="10"/>
    </row>
    <row r="128" spans="1:8" x14ac:dyDescent="0.25">
      <c r="A128" s="33">
        <v>31</v>
      </c>
      <c r="B128" s="2"/>
      <c r="C128" s="2"/>
      <c r="D128" s="10"/>
      <c r="E128" s="10"/>
      <c r="F128" s="10"/>
      <c r="G128" s="10"/>
      <c r="H128" s="10"/>
    </row>
    <row r="129" spans="1:8" x14ac:dyDescent="0.25">
      <c r="A129" s="33">
        <v>32</v>
      </c>
      <c r="B129" s="2"/>
      <c r="C129" s="2"/>
      <c r="D129" s="10"/>
      <c r="E129" s="10"/>
      <c r="F129" s="10"/>
      <c r="G129" s="10"/>
      <c r="H129" s="10"/>
    </row>
    <row r="130" spans="1:8" x14ac:dyDescent="0.25">
      <c r="A130" s="33">
        <v>33</v>
      </c>
      <c r="B130" s="2"/>
      <c r="C130" s="2"/>
      <c r="D130" s="10"/>
      <c r="E130" s="10"/>
      <c r="F130" s="10"/>
      <c r="G130" s="10"/>
      <c r="H130" s="10"/>
    </row>
    <row r="131" spans="1:8" x14ac:dyDescent="0.25">
      <c r="A131" s="33">
        <v>34</v>
      </c>
      <c r="B131" s="2"/>
      <c r="C131" s="2"/>
      <c r="D131" s="10"/>
      <c r="E131" s="10"/>
      <c r="F131" s="10"/>
      <c r="G131" s="10"/>
      <c r="H131" s="10"/>
    </row>
    <row r="132" spans="1:8" x14ac:dyDescent="0.25">
      <c r="A132" s="33">
        <v>35</v>
      </c>
      <c r="B132" s="2"/>
      <c r="C132" s="2"/>
      <c r="D132" s="10"/>
      <c r="E132" s="10"/>
      <c r="F132" s="10"/>
      <c r="G132" s="10"/>
      <c r="H132" s="10"/>
    </row>
    <row r="133" spans="1:8" x14ac:dyDescent="0.25">
      <c r="A133" s="33">
        <v>36</v>
      </c>
      <c r="B133" s="2"/>
      <c r="C133" s="2"/>
      <c r="D133" s="10"/>
      <c r="E133" s="10"/>
      <c r="F133" s="10"/>
      <c r="G133" s="10"/>
      <c r="H133" s="10"/>
    </row>
    <row r="134" spans="1:8" x14ac:dyDescent="0.25">
      <c r="A134" s="33">
        <v>37</v>
      </c>
      <c r="B134" s="2"/>
      <c r="C134" s="2"/>
      <c r="D134" s="10"/>
      <c r="E134" s="10"/>
      <c r="F134" s="10"/>
      <c r="G134" s="10"/>
      <c r="H134" s="10"/>
    </row>
    <row r="135" spans="1:8" x14ac:dyDescent="0.25">
      <c r="A135" s="33">
        <v>38</v>
      </c>
      <c r="B135" s="2"/>
      <c r="C135" s="2"/>
      <c r="D135" s="10"/>
      <c r="E135" s="10"/>
      <c r="F135" s="10"/>
      <c r="G135" s="10"/>
      <c r="H135" s="10"/>
    </row>
    <row r="136" spans="1:8" x14ac:dyDescent="0.25">
      <c r="A136" s="33">
        <v>39</v>
      </c>
      <c r="B136" s="2"/>
      <c r="C136" s="2"/>
      <c r="D136" s="10"/>
      <c r="E136" s="10"/>
      <c r="F136" s="10"/>
      <c r="G136" s="10"/>
      <c r="H136" s="10"/>
    </row>
    <row r="137" spans="1:8" x14ac:dyDescent="0.25">
      <c r="A137" s="33">
        <v>40</v>
      </c>
      <c r="B137" s="2"/>
      <c r="C137" s="2"/>
      <c r="D137" s="10"/>
      <c r="E137" s="10"/>
      <c r="F137" s="10"/>
      <c r="G137" s="10"/>
      <c r="H137" s="10"/>
    </row>
  </sheetData>
  <mergeCells count="10">
    <mergeCell ref="B6:C6"/>
    <mergeCell ref="B7:C7"/>
    <mergeCell ref="B8:C8"/>
    <mergeCell ref="A3:A4"/>
    <mergeCell ref="B3:B4"/>
    <mergeCell ref="D3:D4"/>
    <mergeCell ref="E3:H3"/>
    <mergeCell ref="A1:H1"/>
    <mergeCell ref="C3:C4"/>
    <mergeCell ref="B5:C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138"/>
  <sheetViews>
    <sheetView tabSelected="1" topLeftCell="A7" workbookViewId="0">
      <selection activeCell="M4" sqref="M4"/>
    </sheetView>
  </sheetViews>
  <sheetFormatPr defaultRowHeight="15.75" x14ac:dyDescent="0.25"/>
  <cols>
    <col min="1" max="1" width="5.5" customWidth="1"/>
    <col min="2" max="2" width="31.75" customWidth="1"/>
    <col min="3" max="10" width="10.625" customWidth="1"/>
    <col min="13" max="13" width="9" style="44"/>
    <col min="14" max="14" width="9" style="53"/>
    <col min="16" max="16" width="9" style="44"/>
    <col min="19" max="19" width="9" style="44"/>
    <col min="22" max="22" width="9" style="44"/>
  </cols>
  <sheetData>
    <row r="1" spans="1:13" ht="26.25" customHeight="1" x14ac:dyDescent="0.25">
      <c r="A1" s="66" t="s">
        <v>19</v>
      </c>
      <c r="B1" s="66"/>
      <c r="C1" s="66"/>
      <c r="D1" s="66"/>
      <c r="E1" s="66"/>
      <c r="F1" s="66"/>
      <c r="G1" s="66"/>
      <c r="H1" s="66"/>
      <c r="I1" s="66"/>
      <c r="J1" s="66"/>
    </row>
    <row r="3" spans="1:13" ht="27.75" customHeight="1" x14ac:dyDescent="0.25">
      <c r="A3" s="67" t="s">
        <v>1</v>
      </c>
      <c r="B3" s="67" t="s">
        <v>2</v>
      </c>
      <c r="C3" s="65" t="s">
        <v>20</v>
      </c>
      <c r="D3" s="65"/>
      <c r="E3" s="65"/>
      <c r="F3" s="65"/>
      <c r="G3" s="65"/>
      <c r="H3" s="65"/>
      <c r="I3" s="65"/>
      <c r="J3" s="65"/>
    </row>
    <row r="4" spans="1:13" ht="106.5" customHeight="1" x14ac:dyDescent="0.25">
      <c r="A4" s="77"/>
      <c r="B4" s="77"/>
      <c r="C4" s="75" t="s">
        <v>24</v>
      </c>
      <c r="D4" s="76"/>
      <c r="E4" s="75" t="s">
        <v>22</v>
      </c>
      <c r="F4" s="76"/>
      <c r="G4" s="75" t="s">
        <v>21</v>
      </c>
      <c r="H4" s="76"/>
      <c r="I4" s="73" t="s">
        <v>23</v>
      </c>
      <c r="J4" s="74"/>
    </row>
    <row r="5" spans="1:13" ht="106.5" customHeight="1" x14ac:dyDescent="0.25">
      <c r="A5" s="68"/>
      <c r="B5" s="68"/>
      <c r="C5" s="1" t="s">
        <v>25</v>
      </c>
      <c r="D5" s="13" t="s">
        <v>26</v>
      </c>
      <c r="E5" s="1" t="s">
        <v>25</v>
      </c>
      <c r="F5" s="13" t="s">
        <v>26</v>
      </c>
      <c r="G5" s="1" t="s">
        <v>25</v>
      </c>
      <c r="H5" s="13" t="s">
        <v>26</v>
      </c>
      <c r="I5" s="1" t="s">
        <v>25</v>
      </c>
      <c r="J5" s="13" t="s">
        <v>26</v>
      </c>
    </row>
    <row r="6" spans="1:13" x14ac:dyDescent="0.25">
      <c r="A6" s="5"/>
      <c r="B6" s="6" t="s">
        <v>13</v>
      </c>
      <c r="C6" s="12">
        <f t="shared" ref="C6:I6" si="0">SUM(C7:C9)</f>
        <v>4696.5</v>
      </c>
      <c r="D6" s="14" t="e">
        <f>AVERAGE(D7:D9)</f>
        <v>#DIV/0!</v>
      </c>
      <c r="E6" s="12">
        <f t="shared" si="0"/>
        <v>4161</v>
      </c>
      <c r="F6" s="14" t="e">
        <f>AVERAGE(F7:F9)</f>
        <v>#DIV/0!</v>
      </c>
      <c r="G6" s="12">
        <f t="shared" si="0"/>
        <v>5896.5</v>
      </c>
      <c r="H6" s="14" t="e">
        <f>AVERAGE(H7:H9)</f>
        <v>#DIV/0!</v>
      </c>
      <c r="I6" s="12">
        <f t="shared" si="0"/>
        <v>1223.5</v>
      </c>
      <c r="J6" s="14" t="e">
        <f>AVERAGE(J7:J9)</f>
        <v>#DIV/0!</v>
      </c>
    </row>
    <row r="7" spans="1:13" x14ac:dyDescent="0.25">
      <c r="A7" s="5"/>
      <c r="B7" s="7" t="s">
        <v>14</v>
      </c>
      <c r="C7" s="9">
        <f t="shared" ref="C7:G7" si="1">C10</f>
        <v>534</v>
      </c>
      <c r="D7" s="15"/>
      <c r="E7" s="9">
        <f t="shared" si="1"/>
        <v>975</v>
      </c>
      <c r="F7" s="15"/>
      <c r="G7" s="9">
        <f t="shared" si="1"/>
        <v>2405</v>
      </c>
      <c r="H7" s="15"/>
      <c r="I7" s="9">
        <f t="shared" ref="I7" si="2">I10</f>
        <v>293</v>
      </c>
      <c r="J7" s="15"/>
    </row>
    <row r="8" spans="1:13" x14ac:dyDescent="0.25">
      <c r="A8" s="5"/>
      <c r="B8" s="7" t="s">
        <v>15</v>
      </c>
      <c r="C8" s="9">
        <f t="shared" ref="C8:G8" si="3">C54</f>
        <v>81</v>
      </c>
      <c r="D8" s="15"/>
      <c r="E8" s="9">
        <f t="shared" si="3"/>
        <v>135</v>
      </c>
      <c r="F8" s="15"/>
      <c r="G8" s="9">
        <f t="shared" si="3"/>
        <v>154</v>
      </c>
      <c r="H8" s="15"/>
      <c r="I8" s="9">
        <f t="shared" ref="I8" si="4">I54</f>
        <v>89</v>
      </c>
      <c r="J8" s="15"/>
    </row>
    <row r="9" spans="1:13" x14ac:dyDescent="0.25">
      <c r="A9" s="5"/>
      <c r="B9" s="7" t="s">
        <v>16</v>
      </c>
      <c r="C9" s="9">
        <f t="shared" ref="C9:G9" si="5">C98</f>
        <v>4081.5</v>
      </c>
      <c r="D9" s="15"/>
      <c r="E9" s="9">
        <f t="shared" si="5"/>
        <v>3051</v>
      </c>
      <c r="F9" s="15"/>
      <c r="G9" s="9">
        <f t="shared" si="5"/>
        <v>3337.5</v>
      </c>
      <c r="H9" s="15"/>
      <c r="I9" s="9">
        <f t="shared" ref="I9" si="6">I98</f>
        <v>841.5</v>
      </c>
      <c r="J9" s="15"/>
    </row>
    <row r="10" spans="1:13" ht="20.100000000000001" customHeight="1" x14ac:dyDescent="0.25">
      <c r="A10" s="8" t="s">
        <v>7</v>
      </c>
      <c r="B10" s="8" t="s">
        <v>8</v>
      </c>
      <c r="C10" s="11">
        <f>SUM(C11:C53)</f>
        <v>534</v>
      </c>
      <c r="D10" s="16">
        <f>AVERAGE(D11:D53)</f>
        <v>0.94958471526763855</v>
      </c>
      <c r="E10" s="11">
        <f>SUM(E11:E53)</f>
        <v>975</v>
      </c>
      <c r="F10" s="16">
        <f>AVERAGE(F11:F53)</f>
        <v>0.95633572056599847</v>
      </c>
      <c r="G10" s="11">
        <f>SUM(G11:G53)</f>
        <v>2405</v>
      </c>
      <c r="H10" s="16">
        <f>AVERAGE(H11:H53)</f>
        <v>0.96634836434042903</v>
      </c>
      <c r="I10" s="11">
        <f>SUM(I11:I53)</f>
        <v>293</v>
      </c>
      <c r="J10" s="16">
        <f>AVERAGE(J11:J53)</f>
        <v>0.99528207541251035</v>
      </c>
    </row>
    <row r="11" spans="1:13" x14ac:dyDescent="0.25">
      <c r="A11" s="2">
        <v>1</v>
      </c>
      <c r="B11" s="34" t="s">
        <v>74</v>
      </c>
      <c r="C11" s="10"/>
      <c r="D11" s="17"/>
      <c r="E11" s="10"/>
      <c r="F11" s="17"/>
      <c r="G11" s="10">
        <v>10</v>
      </c>
      <c r="H11" s="17">
        <v>0.9</v>
      </c>
      <c r="I11" s="10"/>
      <c r="J11" s="17"/>
    </row>
    <row r="12" spans="1:13" x14ac:dyDescent="0.25">
      <c r="A12" s="2">
        <v>2</v>
      </c>
      <c r="B12" s="34" t="s">
        <v>75</v>
      </c>
      <c r="C12" s="10"/>
      <c r="D12" s="17"/>
      <c r="E12" s="10">
        <v>24</v>
      </c>
      <c r="F12" s="17">
        <v>0.95799999999999996</v>
      </c>
      <c r="G12" s="10">
        <v>48</v>
      </c>
      <c r="H12" s="17">
        <v>0.95799999999999996</v>
      </c>
      <c r="I12" s="10">
        <v>1</v>
      </c>
      <c r="J12" s="17">
        <v>1</v>
      </c>
    </row>
    <row r="13" spans="1:13" x14ac:dyDescent="0.25">
      <c r="A13" s="2">
        <v>3</v>
      </c>
      <c r="B13" s="35" t="s">
        <v>76</v>
      </c>
      <c r="C13" s="10"/>
      <c r="D13" s="17"/>
      <c r="E13" s="10"/>
      <c r="F13" s="17"/>
      <c r="G13" s="10">
        <v>22</v>
      </c>
      <c r="H13" s="17">
        <v>0.95499999999999996</v>
      </c>
      <c r="I13" s="10">
        <v>6</v>
      </c>
      <c r="J13" s="17">
        <v>1</v>
      </c>
    </row>
    <row r="14" spans="1:13" x14ac:dyDescent="0.25">
      <c r="A14" s="2">
        <v>4</v>
      </c>
      <c r="B14" s="35" t="s">
        <v>77</v>
      </c>
      <c r="C14" s="10"/>
      <c r="D14" s="17"/>
      <c r="E14" s="10">
        <v>69</v>
      </c>
      <c r="F14" s="17">
        <v>0.95599999999999996</v>
      </c>
      <c r="G14" s="10">
        <v>69</v>
      </c>
      <c r="H14" s="17">
        <v>0.97099999999999997</v>
      </c>
      <c r="I14" s="10">
        <v>8</v>
      </c>
      <c r="J14" s="17">
        <v>1</v>
      </c>
    </row>
    <row r="15" spans="1:13" x14ac:dyDescent="0.25">
      <c r="A15" s="2">
        <v>5</v>
      </c>
      <c r="B15" s="34" t="s">
        <v>78</v>
      </c>
      <c r="C15" s="10"/>
      <c r="D15" s="17"/>
      <c r="E15" s="10"/>
      <c r="F15" s="17"/>
      <c r="G15" s="10">
        <v>8</v>
      </c>
      <c r="H15" s="17">
        <v>1</v>
      </c>
      <c r="I15" s="10">
        <v>1</v>
      </c>
      <c r="J15" s="17">
        <v>1</v>
      </c>
      <c r="M15" s="59" t="s">
        <v>129</v>
      </c>
    </row>
    <row r="16" spans="1:13" x14ac:dyDescent="0.25">
      <c r="A16" s="2">
        <v>6</v>
      </c>
      <c r="B16" s="34" t="s">
        <v>79</v>
      </c>
      <c r="C16" s="10">
        <v>63</v>
      </c>
      <c r="D16" s="17">
        <v>0.95199999999999996</v>
      </c>
      <c r="E16" s="10">
        <v>45</v>
      </c>
      <c r="F16" s="17">
        <v>0.95499999999999996</v>
      </c>
      <c r="G16" s="10">
        <v>92</v>
      </c>
      <c r="H16" s="17">
        <v>0.97799999999999998</v>
      </c>
      <c r="I16" s="10">
        <v>28</v>
      </c>
      <c r="J16" s="17">
        <v>0.96399999999999997</v>
      </c>
    </row>
    <row r="17" spans="1:23" x14ac:dyDescent="0.25">
      <c r="A17" s="2">
        <v>7</v>
      </c>
      <c r="B17" s="34" t="s">
        <v>80</v>
      </c>
      <c r="C17" s="10"/>
      <c r="D17" s="17"/>
      <c r="E17" s="10"/>
      <c r="F17" s="17"/>
      <c r="G17" s="10"/>
      <c r="H17" s="17"/>
      <c r="I17" s="10"/>
      <c r="J17" s="17"/>
      <c r="L17" s="45"/>
      <c r="M17" s="45"/>
      <c r="N17" s="46"/>
      <c r="O17" s="45"/>
      <c r="P17" s="45"/>
      <c r="Q17" s="46"/>
      <c r="R17" s="45"/>
      <c r="S17" s="45"/>
      <c r="T17" s="46"/>
      <c r="U17" s="45"/>
      <c r="V17" s="45"/>
      <c r="W17" s="46"/>
    </row>
    <row r="18" spans="1:23" x14ac:dyDescent="0.25">
      <c r="A18" s="2">
        <v>8</v>
      </c>
      <c r="B18" s="34" t="s">
        <v>81</v>
      </c>
      <c r="C18" s="10"/>
      <c r="D18" s="17"/>
      <c r="E18" s="10"/>
      <c r="F18" s="17"/>
      <c r="G18" s="10"/>
      <c r="H18" s="17"/>
      <c r="I18" s="10"/>
      <c r="J18" s="17"/>
      <c r="L18" s="45"/>
      <c r="M18" s="45"/>
      <c r="N18" s="46"/>
      <c r="O18" s="45"/>
      <c r="P18" s="45"/>
      <c r="Q18" s="46"/>
      <c r="R18" s="45"/>
      <c r="S18" s="45"/>
      <c r="T18" s="46"/>
      <c r="U18" s="45"/>
      <c r="V18" s="45"/>
      <c r="W18" s="46"/>
    </row>
    <row r="19" spans="1:23" x14ac:dyDescent="0.25">
      <c r="A19" s="2">
        <v>9</v>
      </c>
      <c r="B19" s="34" t="s">
        <v>82</v>
      </c>
      <c r="C19" s="10"/>
      <c r="D19" s="17"/>
      <c r="E19" s="10"/>
      <c r="F19" s="17"/>
      <c r="G19" s="10"/>
      <c r="H19" s="17"/>
      <c r="I19" s="10"/>
      <c r="J19" s="17"/>
      <c r="L19" s="45"/>
      <c r="M19" s="45"/>
      <c r="N19" s="46"/>
      <c r="O19" s="45"/>
      <c r="P19" s="45"/>
      <c r="Q19" s="46"/>
      <c r="R19" s="45"/>
      <c r="S19" s="45"/>
      <c r="T19" s="46"/>
      <c r="U19" s="45"/>
      <c r="V19" s="45"/>
      <c r="W19" s="46"/>
    </row>
    <row r="20" spans="1:23" x14ac:dyDescent="0.25">
      <c r="A20" s="2">
        <v>10</v>
      </c>
      <c r="B20" s="34" t="s">
        <v>83</v>
      </c>
      <c r="C20" s="10"/>
      <c r="D20" s="17"/>
      <c r="E20" s="10"/>
      <c r="F20" s="17"/>
      <c r="G20" s="10"/>
      <c r="H20" s="17"/>
      <c r="I20" s="10"/>
      <c r="J20" s="17"/>
      <c r="L20" s="45"/>
      <c r="M20" s="45"/>
      <c r="N20" s="46"/>
      <c r="O20" s="45"/>
      <c r="P20" s="45"/>
      <c r="Q20" s="46"/>
      <c r="R20" s="45"/>
      <c r="S20" s="45"/>
      <c r="T20" s="46"/>
      <c r="U20" s="45"/>
      <c r="V20" s="45"/>
      <c r="W20" s="46"/>
    </row>
    <row r="21" spans="1:23" x14ac:dyDescent="0.25">
      <c r="A21" s="2">
        <v>11</v>
      </c>
      <c r="B21" s="34" t="s">
        <v>27</v>
      </c>
      <c r="C21" s="10"/>
      <c r="D21" s="17"/>
      <c r="E21" s="10"/>
      <c r="F21" s="17"/>
      <c r="G21" s="10">
        <v>24</v>
      </c>
      <c r="H21" s="17">
        <v>0.95833333333333337</v>
      </c>
      <c r="I21" s="10">
        <v>6</v>
      </c>
      <c r="J21" s="17">
        <v>1</v>
      </c>
      <c r="L21" s="45"/>
      <c r="M21" s="45"/>
      <c r="N21" s="46"/>
      <c r="O21" s="45"/>
      <c r="P21" s="45"/>
      <c r="Q21" s="46"/>
      <c r="R21" s="45">
        <v>24</v>
      </c>
      <c r="S21" s="45">
        <v>23</v>
      </c>
      <c r="T21" s="46">
        <f t="shared" ref="T21:T50" si="7">S21/R21</f>
        <v>0.95833333333333337</v>
      </c>
      <c r="U21" s="45">
        <v>6</v>
      </c>
      <c r="V21" s="45">
        <v>6</v>
      </c>
      <c r="W21" s="46">
        <f t="shared" ref="W21:W50" si="8">V21/U21</f>
        <v>1</v>
      </c>
    </row>
    <row r="22" spans="1:23" x14ac:dyDescent="0.25">
      <c r="A22" s="2">
        <v>12</v>
      </c>
      <c r="B22" s="34" t="s">
        <v>84</v>
      </c>
      <c r="C22" s="10"/>
      <c r="D22" s="17"/>
      <c r="E22" s="10"/>
      <c r="F22" s="17"/>
      <c r="G22" s="10"/>
      <c r="H22" s="17"/>
      <c r="I22" s="10"/>
      <c r="J22" s="17"/>
      <c r="L22" s="45"/>
      <c r="M22" s="45"/>
      <c r="N22" s="46"/>
      <c r="O22" s="45"/>
      <c r="P22" s="45"/>
      <c r="Q22" s="46"/>
      <c r="R22" s="45"/>
      <c r="S22" s="45"/>
      <c r="T22" s="46"/>
      <c r="U22" s="45"/>
      <c r="V22" s="45"/>
      <c r="W22" s="46"/>
    </row>
    <row r="23" spans="1:23" x14ac:dyDescent="0.25">
      <c r="A23" s="2">
        <v>13</v>
      </c>
      <c r="B23" s="34" t="s">
        <v>85</v>
      </c>
      <c r="C23" s="10"/>
      <c r="D23" s="17"/>
      <c r="E23" s="10"/>
      <c r="F23" s="17"/>
      <c r="G23" s="10"/>
      <c r="H23" s="17"/>
      <c r="I23" s="10"/>
      <c r="J23" s="17"/>
      <c r="L23" s="45"/>
      <c r="M23" s="45"/>
      <c r="N23" s="46"/>
      <c r="O23" s="45"/>
      <c r="P23" s="45"/>
      <c r="Q23" s="46"/>
      <c r="R23" s="45"/>
      <c r="S23" s="45"/>
      <c r="T23" s="46"/>
      <c r="U23" s="45"/>
      <c r="V23" s="45"/>
      <c r="W23" s="46"/>
    </row>
    <row r="24" spans="1:23" x14ac:dyDescent="0.25">
      <c r="A24" s="2">
        <v>14</v>
      </c>
      <c r="B24" s="34" t="s">
        <v>86</v>
      </c>
      <c r="C24" s="10"/>
      <c r="D24" s="17"/>
      <c r="E24" s="10"/>
      <c r="F24" s="17"/>
      <c r="G24" s="10"/>
      <c r="H24" s="17"/>
      <c r="I24" s="10"/>
      <c r="J24" s="17"/>
      <c r="L24" s="45"/>
      <c r="M24" s="45"/>
      <c r="N24" s="46"/>
      <c r="O24" s="45"/>
      <c r="P24" s="45"/>
      <c r="Q24" s="46"/>
      <c r="R24" s="45"/>
      <c r="S24" s="45"/>
      <c r="T24" s="46"/>
      <c r="U24" s="45"/>
      <c r="V24" s="45"/>
      <c r="W24" s="46"/>
    </row>
    <row r="25" spans="1:23" x14ac:dyDescent="0.25">
      <c r="A25" s="2">
        <v>15</v>
      </c>
      <c r="B25" s="34" t="s">
        <v>87</v>
      </c>
      <c r="C25" s="10"/>
      <c r="D25" s="17"/>
      <c r="E25" s="10"/>
      <c r="F25" s="17"/>
      <c r="G25" s="10">
        <v>32</v>
      </c>
      <c r="H25" s="17">
        <v>0.96875</v>
      </c>
      <c r="I25" s="10">
        <v>15</v>
      </c>
      <c r="J25" s="17">
        <v>1</v>
      </c>
      <c r="L25" s="45"/>
      <c r="M25" s="45"/>
      <c r="N25" s="46"/>
      <c r="O25" s="45"/>
      <c r="P25" s="45"/>
      <c r="Q25" s="46"/>
      <c r="R25" s="45">
        <v>32</v>
      </c>
      <c r="S25" s="45">
        <v>31</v>
      </c>
      <c r="T25" s="46">
        <f t="shared" si="7"/>
        <v>0.96875</v>
      </c>
      <c r="U25" s="45">
        <v>15</v>
      </c>
      <c r="V25" s="45">
        <v>15</v>
      </c>
      <c r="W25" s="46">
        <f t="shared" si="8"/>
        <v>1</v>
      </c>
    </row>
    <row r="26" spans="1:23" x14ac:dyDescent="0.25">
      <c r="A26" s="2">
        <v>16</v>
      </c>
      <c r="B26" s="35" t="s">
        <v>88</v>
      </c>
      <c r="C26" s="10"/>
      <c r="D26" s="17"/>
      <c r="E26" s="10">
        <v>11</v>
      </c>
      <c r="F26" s="17">
        <v>0.90909090909090906</v>
      </c>
      <c r="G26" s="10">
        <v>37</v>
      </c>
      <c r="H26" s="17">
        <v>0.94594594594594594</v>
      </c>
      <c r="I26" s="10">
        <f>3+1</f>
        <v>4</v>
      </c>
      <c r="J26" s="17">
        <v>1</v>
      </c>
      <c r="L26" s="45"/>
      <c r="M26" s="45"/>
      <c r="N26" s="46"/>
      <c r="O26" s="45">
        <v>11</v>
      </c>
      <c r="P26" s="45">
        <v>10</v>
      </c>
      <c r="Q26" s="46">
        <f t="shared" ref="Q26:Q50" si="9">P26/O26</f>
        <v>0.90909090909090906</v>
      </c>
      <c r="R26" s="45">
        <v>37</v>
      </c>
      <c r="S26" s="45">
        <v>35</v>
      </c>
      <c r="T26" s="46">
        <f t="shared" si="7"/>
        <v>0.94594594594594594</v>
      </c>
      <c r="U26" s="45">
        <f>3+1</f>
        <v>4</v>
      </c>
      <c r="V26" s="45">
        <v>4</v>
      </c>
      <c r="W26" s="46">
        <f t="shared" si="8"/>
        <v>1</v>
      </c>
    </row>
    <row r="27" spans="1:23" x14ac:dyDescent="0.25">
      <c r="A27" s="2">
        <v>17</v>
      </c>
      <c r="B27" s="35" t="s">
        <v>89</v>
      </c>
      <c r="C27" s="10"/>
      <c r="D27" s="17"/>
      <c r="E27" s="10"/>
      <c r="F27" s="17"/>
      <c r="G27" s="10"/>
      <c r="H27" s="17"/>
      <c r="I27" s="10"/>
      <c r="J27" s="17"/>
      <c r="L27" s="45"/>
      <c r="M27" s="45"/>
      <c r="N27" s="46"/>
      <c r="O27" s="45"/>
      <c r="P27" s="45"/>
      <c r="Q27" s="46"/>
      <c r="R27" s="45"/>
      <c r="S27" s="45"/>
      <c r="T27" s="46"/>
      <c r="U27" s="45"/>
      <c r="V27" s="45"/>
      <c r="W27" s="46"/>
    </row>
    <row r="28" spans="1:23" x14ac:dyDescent="0.25">
      <c r="A28" s="2">
        <v>18</v>
      </c>
      <c r="B28" s="35" t="s">
        <v>90</v>
      </c>
      <c r="C28" s="10"/>
      <c r="D28" s="17"/>
      <c r="E28" s="10"/>
      <c r="F28" s="17"/>
      <c r="G28" s="10"/>
      <c r="H28" s="17"/>
      <c r="I28" s="10"/>
      <c r="J28" s="17"/>
      <c r="L28" s="45"/>
      <c r="M28" s="45"/>
      <c r="N28" s="46"/>
      <c r="O28" s="45"/>
      <c r="P28" s="45"/>
      <c r="Q28" s="46"/>
      <c r="R28" s="45"/>
      <c r="S28" s="45"/>
      <c r="T28" s="46"/>
      <c r="U28" s="45"/>
      <c r="V28" s="45"/>
      <c r="W28" s="46"/>
    </row>
    <row r="29" spans="1:23" x14ac:dyDescent="0.25">
      <c r="A29" s="2">
        <v>19</v>
      </c>
      <c r="B29" s="35" t="s">
        <v>91</v>
      </c>
      <c r="C29" s="10"/>
      <c r="D29" s="17"/>
      <c r="E29" s="10"/>
      <c r="F29" s="17"/>
      <c r="G29" s="10"/>
      <c r="H29" s="17"/>
      <c r="I29" s="10"/>
      <c r="J29" s="17"/>
      <c r="L29" s="45"/>
      <c r="M29" s="45"/>
      <c r="N29" s="46"/>
      <c r="O29" s="45"/>
      <c r="P29" s="45"/>
      <c r="Q29" s="46"/>
      <c r="R29" s="45"/>
      <c r="S29" s="45"/>
      <c r="T29" s="46"/>
      <c r="U29" s="45"/>
      <c r="V29" s="45"/>
      <c r="W29" s="46"/>
    </row>
    <row r="30" spans="1:23" x14ac:dyDescent="0.25">
      <c r="A30" s="2">
        <v>20</v>
      </c>
      <c r="B30" s="35" t="s">
        <v>92</v>
      </c>
      <c r="C30" s="10"/>
      <c r="D30" s="17"/>
      <c r="E30" s="10"/>
      <c r="F30" s="17"/>
      <c r="G30" s="10"/>
      <c r="H30" s="17"/>
      <c r="I30" s="10"/>
      <c r="J30" s="17"/>
      <c r="L30" s="45"/>
      <c r="M30" s="45"/>
      <c r="N30" s="46"/>
      <c r="O30" s="45"/>
      <c r="P30" s="45"/>
      <c r="Q30" s="46"/>
      <c r="R30" s="45"/>
      <c r="S30" s="45"/>
      <c r="T30" s="46"/>
      <c r="U30" s="45"/>
      <c r="V30" s="45"/>
      <c r="W30" s="46"/>
    </row>
    <row r="31" spans="1:23" x14ac:dyDescent="0.25">
      <c r="A31" s="2">
        <v>21</v>
      </c>
      <c r="B31" s="35" t="s">
        <v>93</v>
      </c>
      <c r="C31" s="10"/>
      <c r="D31" s="17"/>
      <c r="E31" s="10"/>
      <c r="F31" s="17"/>
      <c r="G31" s="10"/>
      <c r="H31" s="17"/>
      <c r="I31" s="10"/>
      <c r="J31" s="17"/>
      <c r="L31" s="45"/>
      <c r="M31" s="45"/>
      <c r="N31" s="46"/>
      <c r="O31" s="45"/>
      <c r="P31" s="45"/>
      <c r="Q31" s="46"/>
      <c r="R31" s="45"/>
      <c r="S31" s="45"/>
      <c r="T31" s="46"/>
      <c r="U31" s="45"/>
      <c r="V31" s="45"/>
      <c r="W31" s="46"/>
    </row>
    <row r="32" spans="1:23" x14ac:dyDescent="0.25">
      <c r="A32" s="2">
        <v>22</v>
      </c>
      <c r="B32" s="34" t="s">
        <v>94</v>
      </c>
      <c r="C32" s="10">
        <f>96+12</f>
        <v>108</v>
      </c>
      <c r="D32" s="17">
        <v>0.95370370370370372</v>
      </c>
      <c r="E32" s="10">
        <v>47</v>
      </c>
      <c r="F32" s="17">
        <v>0.95744680851063835</v>
      </c>
      <c r="G32" s="10">
        <v>182</v>
      </c>
      <c r="H32" s="17">
        <v>0.97802197802197799</v>
      </c>
      <c r="I32" s="10">
        <v>15</v>
      </c>
      <c r="J32" s="17">
        <v>1</v>
      </c>
      <c r="L32" s="45">
        <f>96+12</f>
        <v>108</v>
      </c>
      <c r="M32" s="45">
        <v>103</v>
      </c>
      <c r="N32" s="46">
        <f t="shared" ref="N32:N50" si="10">M32/L32</f>
        <v>0.95370370370370372</v>
      </c>
      <c r="O32" s="45">
        <v>47</v>
      </c>
      <c r="P32" s="45">
        <v>45</v>
      </c>
      <c r="Q32" s="46">
        <f t="shared" si="9"/>
        <v>0.95744680851063835</v>
      </c>
      <c r="R32" s="45">
        <v>182</v>
      </c>
      <c r="S32" s="45">
        <v>178</v>
      </c>
      <c r="T32" s="46">
        <f t="shared" si="7"/>
        <v>0.97802197802197799</v>
      </c>
      <c r="U32" s="45">
        <v>15</v>
      </c>
      <c r="V32" s="45">
        <v>15</v>
      </c>
      <c r="W32" s="46">
        <f t="shared" si="8"/>
        <v>1</v>
      </c>
    </row>
    <row r="33" spans="1:23" x14ac:dyDescent="0.25">
      <c r="A33" s="2">
        <v>23</v>
      </c>
      <c r="B33" s="34" t="s">
        <v>95</v>
      </c>
      <c r="C33" s="10"/>
      <c r="D33" s="17"/>
      <c r="E33" s="10">
        <v>115</v>
      </c>
      <c r="F33" s="17">
        <v>0.95652173913043481</v>
      </c>
      <c r="G33" s="10">
        <v>233</v>
      </c>
      <c r="H33" s="17">
        <v>0.96566523605150212</v>
      </c>
      <c r="I33" s="10">
        <v>4</v>
      </c>
      <c r="J33" s="17">
        <v>1</v>
      </c>
      <c r="L33" s="45"/>
      <c r="M33" s="45"/>
      <c r="N33" s="46"/>
      <c r="O33" s="45">
        <v>115</v>
      </c>
      <c r="P33" s="45">
        <v>110</v>
      </c>
      <c r="Q33" s="46">
        <f t="shared" si="9"/>
        <v>0.95652173913043481</v>
      </c>
      <c r="R33" s="45">
        <v>233</v>
      </c>
      <c r="S33" s="45">
        <v>225</v>
      </c>
      <c r="T33" s="46">
        <f t="shared" si="7"/>
        <v>0.96566523605150212</v>
      </c>
      <c r="U33" s="45">
        <v>4</v>
      </c>
      <c r="V33" s="45">
        <v>4</v>
      </c>
      <c r="W33" s="46">
        <f t="shared" si="8"/>
        <v>1</v>
      </c>
    </row>
    <row r="34" spans="1:23" x14ac:dyDescent="0.25">
      <c r="A34" s="2">
        <v>24</v>
      </c>
      <c r="B34" s="35" t="s">
        <v>96</v>
      </c>
      <c r="C34" s="10"/>
      <c r="D34" s="17"/>
      <c r="E34" s="10"/>
      <c r="F34" s="17"/>
      <c r="G34" s="10">
        <v>8</v>
      </c>
      <c r="H34" s="17">
        <v>1</v>
      </c>
      <c r="I34" s="10">
        <v>5</v>
      </c>
      <c r="J34" s="17">
        <v>1</v>
      </c>
      <c r="L34" s="45"/>
      <c r="M34" s="45"/>
      <c r="N34" s="46"/>
      <c r="O34" s="45"/>
      <c r="P34" s="45"/>
      <c r="Q34" s="46"/>
      <c r="R34" s="45">
        <v>8</v>
      </c>
      <c r="S34" s="45">
        <v>8</v>
      </c>
      <c r="T34" s="46">
        <f t="shared" si="7"/>
        <v>1</v>
      </c>
      <c r="U34" s="45">
        <v>5</v>
      </c>
      <c r="V34" s="45">
        <v>5</v>
      </c>
      <c r="W34" s="46">
        <f t="shared" si="8"/>
        <v>1</v>
      </c>
    </row>
    <row r="35" spans="1:23" x14ac:dyDescent="0.25">
      <c r="A35" s="2">
        <v>25</v>
      </c>
      <c r="B35" s="34" t="s">
        <v>97</v>
      </c>
      <c r="C35" s="10"/>
      <c r="D35" s="17"/>
      <c r="E35" s="10"/>
      <c r="F35" s="17"/>
      <c r="G35" s="10">
        <v>9</v>
      </c>
      <c r="H35" s="17">
        <v>1</v>
      </c>
      <c r="I35" s="10">
        <v>1</v>
      </c>
      <c r="J35" s="17">
        <v>1</v>
      </c>
      <c r="L35" s="45"/>
      <c r="M35" s="45"/>
      <c r="N35" s="46"/>
      <c r="O35" s="45"/>
      <c r="P35" s="45"/>
      <c r="Q35" s="46"/>
      <c r="R35" s="45">
        <v>9</v>
      </c>
      <c r="S35" s="45">
        <v>9</v>
      </c>
      <c r="T35" s="46">
        <f t="shared" si="7"/>
        <v>1</v>
      </c>
      <c r="U35" s="45">
        <v>1</v>
      </c>
      <c r="V35" s="45">
        <v>1</v>
      </c>
      <c r="W35" s="46">
        <f t="shared" si="8"/>
        <v>1</v>
      </c>
    </row>
    <row r="36" spans="1:23" x14ac:dyDescent="0.25">
      <c r="A36" s="2">
        <v>26</v>
      </c>
      <c r="B36" s="34" t="s">
        <v>98</v>
      </c>
      <c r="C36" s="10"/>
      <c r="D36" s="17"/>
      <c r="E36" s="10"/>
      <c r="F36" s="17"/>
      <c r="G36" s="10"/>
      <c r="H36" s="17"/>
      <c r="I36" s="10"/>
      <c r="J36" s="17"/>
      <c r="L36" s="45"/>
      <c r="M36" s="45"/>
      <c r="N36" s="46"/>
      <c r="O36" s="45"/>
      <c r="P36" s="45"/>
      <c r="Q36" s="46"/>
      <c r="R36" s="45"/>
      <c r="S36" s="45"/>
      <c r="T36" s="46"/>
      <c r="U36" s="45"/>
      <c r="V36" s="45"/>
      <c r="W36" s="46"/>
    </row>
    <row r="37" spans="1:23" x14ac:dyDescent="0.25">
      <c r="A37" s="2">
        <v>27</v>
      </c>
      <c r="B37" s="34" t="s">
        <v>99</v>
      </c>
      <c r="C37" s="10">
        <f>144+9</f>
        <v>153</v>
      </c>
      <c r="D37" s="17">
        <v>0.95424836601307195</v>
      </c>
      <c r="E37" s="10">
        <v>221</v>
      </c>
      <c r="F37" s="17">
        <v>0.96380090497737558</v>
      </c>
      <c r="G37" s="10">
        <v>772</v>
      </c>
      <c r="H37" s="17">
        <v>0.96502590673575128</v>
      </c>
      <c r="I37" s="10">
        <f>73+15</f>
        <v>88</v>
      </c>
      <c r="J37" s="17">
        <v>0.96590909090909094</v>
      </c>
      <c r="L37" s="45">
        <f>144+9</f>
        <v>153</v>
      </c>
      <c r="M37" s="45">
        <v>146</v>
      </c>
      <c r="N37" s="46">
        <f t="shared" si="10"/>
        <v>0.95424836601307195</v>
      </c>
      <c r="O37" s="45">
        <v>221</v>
      </c>
      <c r="P37" s="45">
        <v>213</v>
      </c>
      <c r="Q37" s="46">
        <f t="shared" si="9"/>
        <v>0.96380090497737558</v>
      </c>
      <c r="R37" s="45">
        <v>772</v>
      </c>
      <c r="S37" s="45">
        <v>745</v>
      </c>
      <c r="T37" s="46">
        <f t="shared" si="7"/>
        <v>0.96502590673575128</v>
      </c>
      <c r="U37" s="45">
        <f>73+15</f>
        <v>88</v>
      </c>
      <c r="V37" s="45">
        <v>85</v>
      </c>
      <c r="W37" s="46">
        <f t="shared" si="8"/>
        <v>0.96590909090909094</v>
      </c>
    </row>
    <row r="38" spans="1:23" x14ac:dyDescent="0.25">
      <c r="A38" s="2">
        <v>28</v>
      </c>
      <c r="B38" s="34" t="s">
        <v>100</v>
      </c>
      <c r="C38" s="10"/>
      <c r="D38" s="17"/>
      <c r="E38" s="10"/>
      <c r="F38" s="17"/>
      <c r="G38" s="10"/>
      <c r="H38" s="17"/>
      <c r="I38" s="10"/>
      <c r="J38" s="17"/>
      <c r="L38" s="45"/>
      <c r="M38" s="45"/>
      <c r="N38" s="46"/>
      <c r="O38" s="45"/>
      <c r="P38" s="45"/>
      <c r="Q38" s="46"/>
      <c r="R38" s="45"/>
      <c r="S38" s="45"/>
      <c r="T38" s="46"/>
      <c r="U38" s="45"/>
      <c r="V38" s="45"/>
      <c r="W38" s="46"/>
    </row>
    <row r="39" spans="1:23" x14ac:dyDescent="0.25">
      <c r="A39" s="2">
        <v>29</v>
      </c>
      <c r="B39" s="34" t="s">
        <v>101</v>
      </c>
      <c r="C39" s="10"/>
      <c r="D39" s="17"/>
      <c r="E39" s="10"/>
      <c r="F39" s="17"/>
      <c r="G39" s="10"/>
      <c r="H39" s="17"/>
      <c r="I39" s="10"/>
      <c r="J39" s="17"/>
      <c r="L39" s="45"/>
      <c r="M39" s="45"/>
      <c r="N39" s="46"/>
      <c r="O39" s="45"/>
      <c r="P39" s="45"/>
      <c r="Q39" s="46"/>
      <c r="R39" s="45"/>
      <c r="S39" s="45"/>
      <c r="T39" s="46"/>
      <c r="U39" s="45"/>
      <c r="V39" s="45"/>
      <c r="W39" s="46"/>
    </row>
    <row r="40" spans="1:23" x14ac:dyDescent="0.25">
      <c r="A40" s="2">
        <v>30</v>
      </c>
      <c r="B40" s="34" t="s">
        <v>102</v>
      </c>
      <c r="C40" s="10">
        <f>19+1</f>
        <v>20</v>
      </c>
      <c r="D40" s="17">
        <v>0.95</v>
      </c>
      <c r="E40" s="10">
        <v>67</v>
      </c>
      <c r="F40" s="17">
        <v>0.95522388059701491</v>
      </c>
      <c r="G40" s="10">
        <v>125</v>
      </c>
      <c r="H40" s="17">
        <v>0.96</v>
      </c>
      <c r="I40" s="10">
        <v>16</v>
      </c>
      <c r="J40" s="17">
        <v>1</v>
      </c>
      <c r="L40" s="45">
        <f>19+1</f>
        <v>20</v>
      </c>
      <c r="M40" s="45">
        <v>19</v>
      </c>
      <c r="N40" s="46">
        <f t="shared" si="10"/>
        <v>0.95</v>
      </c>
      <c r="O40" s="45">
        <v>67</v>
      </c>
      <c r="P40" s="45">
        <v>64</v>
      </c>
      <c r="Q40" s="46">
        <f t="shared" si="9"/>
        <v>0.95522388059701491</v>
      </c>
      <c r="R40" s="45">
        <v>125</v>
      </c>
      <c r="S40" s="45">
        <v>120</v>
      </c>
      <c r="T40" s="46">
        <f t="shared" si="7"/>
        <v>0.96</v>
      </c>
      <c r="U40" s="45">
        <v>16</v>
      </c>
      <c r="V40" s="45">
        <v>16</v>
      </c>
      <c r="W40" s="46">
        <f t="shared" si="8"/>
        <v>1</v>
      </c>
    </row>
    <row r="41" spans="1:23" x14ac:dyDescent="0.25">
      <c r="A41" s="2">
        <v>31</v>
      </c>
      <c r="B41" s="35" t="s">
        <v>103</v>
      </c>
      <c r="C41" s="10"/>
      <c r="D41" s="17"/>
      <c r="E41" s="10"/>
      <c r="F41" s="17"/>
      <c r="G41" s="10">
        <v>33</v>
      </c>
      <c r="H41" s="17">
        <v>0.96969696969696972</v>
      </c>
      <c r="I41" s="10">
        <v>1</v>
      </c>
      <c r="J41" s="17">
        <v>1</v>
      </c>
      <c r="L41" s="45"/>
      <c r="M41" s="45"/>
      <c r="N41" s="46"/>
      <c r="O41" s="45"/>
      <c r="P41" s="45"/>
      <c r="Q41" s="46"/>
      <c r="R41" s="45">
        <v>33</v>
      </c>
      <c r="S41" s="45">
        <v>32</v>
      </c>
      <c r="T41" s="46">
        <f t="shared" si="7"/>
        <v>0.96969696969696972</v>
      </c>
      <c r="U41" s="45">
        <v>1</v>
      </c>
      <c r="V41" s="45">
        <v>1</v>
      </c>
      <c r="W41" s="46">
        <f t="shared" si="8"/>
        <v>1</v>
      </c>
    </row>
    <row r="42" spans="1:23" x14ac:dyDescent="0.25">
      <c r="A42" s="2">
        <v>32</v>
      </c>
      <c r="B42" s="35" t="s">
        <v>104</v>
      </c>
      <c r="C42" s="10"/>
      <c r="D42" s="17"/>
      <c r="E42" s="10"/>
      <c r="F42" s="17"/>
      <c r="G42" s="10">
        <v>28</v>
      </c>
      <c r="H42" s="17">
        <v>0.9642857142857143</v>
      </c>
      <c r="I42" s="10">
        <v>2</v>
      </c>
      <c r="J42" s="17">
        <v>1</v>
      </c>
      <c r="L42" s="45"/>
      <c r="M42" s="45"/>
      <c r="N42" s="46"/>
      <c r="O42" s="45"/>
      <c r="P42" s="45"/>
      <c r="Q42" s="46"/>
      <c r="R42" s="45">
        <v>28</v>
      </c>
      <c r="S42" s="45">
        <v>27</v>
      </c>
      <c r="T42" s="46">
        <f t="shared" si="7"/>
        <v>0.9642857142857143</v>
      </c>
      <c r="U42" s="45">
        <v>2</v>
      </c>
      <c r="V42" s="45">
        <v>2</v>
      </c>
      <c r="W42" s="46">
        <f t="shared" si="8"/>
        <v>1</v>
      </c>
    </row>
    <row r="43" spans="1:23" x14ac:dyDescent="0.25">
      <c r="A43" s="2">
        <v>33</v>
      </c>
      <c r="B43" s="34" t="s">
        <v>105</v>
      </c>
      <c r="C43" s="10"/>
      <c r="D43" s="17"/>
      <c r="E43" s="10"/>
      <c r="F43" s="17"/>
      <c r="G43" s="10"/>
      <c r="H43" s="17"/>
      <c r="I43" s="10"/>
      <c r="J43" s="17"/>
      <c r="L43" s="45"/>
      <c r="M43" s="45"/>
      <c r="N43" s="46"/>
      <c r="O43" s="45"/>
      <c r="P43" s="45"/>
      <c r="Q43" s="46"/>
      <c r="R43" s="45"/>
      <c r="S43" s="45"/>
      <c r="T43" s="46"/>
      <c r="U43" s="45"/>
      <c r="V43" s="45"/>
      <c r="W43" s="46"/>
    </row>
    <row r="44" spans="1:23" x14ac:dyDescent="0.25">
      <c r="A44" s="2">
        <v>34</v>
      </c>
      <c r="B44" s="35" t="s">
        <v>106</v>
      </c>
      <c r="C44" s="10">
        <v>161</v>
      </c>
      <c r="D44" s="17">
        <v>0.95652173913043481</v>
      </c>
      <c r="E44" s="10">
        <v>1</v>
      </c>
      <c r="F44" s="17">
        <v>1</v>
      </c>
      <c r="G44" s="10">
        <v>85</v>
      </c>
      <c r="H44" s="17">
        <v>0.96470588235294119</v>
      </c>
      <c r="I44" s="10">
        <v>69</v>
      </c>
      <c r="J44" s="17">
        <v>0.97101449275362317</v>
      </c>
      <c r="L44" s="45">
        <v>161</v>
      </c>
      <c r="M44" s="45">
        <v>154</v>
      </c>
      <c r="N44" s="46">
        <f t="shared" si="10"/>
        <v>0.95652173913043481</v>
      </c>
      <c r="O44" s="45">
        <v>1</v>
      </c>
      <c r="P44" s="45">
        <v>1</v>
      </c>
      <c r="Q44" s="46">
        <f t="shared" si="9"/>
        <v>1</v>
      </c>
      <c r="R44" s="45">
        <v>85</v>
      </c>
      <c r="S44" s="45">
        <v>82</v>
      </c>
      <c r="T44" s="46">
        <f t="shared" si="7"/>
        <v>0.96470588235294119</v>
      </c>
      <c r="U44" s="45">
        <v>69</v>
      </c>
      <c r="V44" s="45">
        <v>67</v>
      </c>
      <c r="W44" s="46">
        <f t="shared" si="8"/>
        <v>0.97101449275362317</v>
      </c>
    </row>
    <row r="45" spans="1:23" ht="30" x14ac:dyDescent="0.25">
      <c r="A45" s="2">
        <v>35</v>
      </c>
      <c r="B45" s="35" t="s">
        <v>107</v>
      </c>
      <c r="C45" s="10"/>
      <c r="D45" s="17"/>
      <c r="E45" s="10">
        <v>26</v>
      </c>
      <c r="F45" s="17">
        <v>0.96153846153846156</v>
      </c>
      <c r="G45" s="10">
        <v>60</v>
      </c>
      <c r="H45" s="17">
        <v>0.95</v>
      </c>
      <c r="I45" s="10">
        <v>1</v>
      </c>
      <c r="J45" s="17">
        <v>1</v>
      </c>
      <c r="L45" s="45"/>
      <c r="M45" s="45"/>
      <c r="N45" s="46"/>
      <c r="O45" s="45">
        <v>26</v>
      </c>
      <c r="P45" s="45">
        <v>25</v>
      </c>
      <c r="Q45" s="46">
        <f t="shared" si="9"/>
        <v>0.96153846153846156</v>
      </c>
      <c r="R45" s="45">
        <v>60</v>
      </c>
      <c r="S45" s="45">
        <v>57</v>
      </c>
      <c r="T45" s="46">
        <f t="shared" si="7"/>
        <v>0.95</v>
      </c>
      <c r="U45" s="45">
        <v>1</v>
      </c>
      <c r="V45" s="45">
        <v>1</v>
      </c>
      <c r="W45" s="46">
        <f t="shared" si="8"/>
        <v>1</v>
      </c>
    </row>
    <row r="46" spans="1:23" x14ac:dyDescent="0.25">
      <c r="A46" s="2">
        <v>36</v>
      </c>
      <c r="B46" s="34" t="s">
        <v>108</v>
      </c>
      <c r="C46" s="10"/>
      <c r="D46" s="17"/>
      <c r="E46" s="10">
        <v>33</v>
      </c>
      <c r="F46" s="17">
        <v>0.93939393939393945</v>
      </c>
      <c r="G46" s="10">
        <v>62</v>
      </c>
      <c r="H46" s="17">
        <v>0.967741935483871</v>
      </c>
      <c r="I46" s="10"/>
      <c r="J46" s="17"/>
      <c r="L46" s="45"/>
      <c r="M46" s="45"/>
      <c r="N46" s="46"/>
      <c r="O46" s="45">
        <v>33</v>
      </c>
      <c r="P46" s="45">
        <v>31</v>
      </c>
      <c r="Q46" s="46">
        <f t="shared" si="9"/>
        <v>0.93939393939393945</v>
      </c>
      <c r="R46" s="45">
        <v>62</v>
      </c>
      <c r="S46" s="45">
        <v>60</v>
      </c>
      <c r="T46" s="46">
        <f t="shared" si="7"/>
        <v>0.967741935483871</v>
      </c>
      <c r="U46" s="45"/>
      <c r="V46" s="45"/>
      <c r="W46" s="46"/>
    </row>
    <row r="47" spans="1:23" x14ac:dyDescent="0.25">
      <c r="A47" s="2">
        <v>37</v>
      </c>
      <c r="B47" s="34" t="s">
        <v>109</v>
      </c>
      <c r="C47" s="10"/>
      <c r="D47" s="17"/>
      <c r="E47" s="10">
        <v>128</v>
      </c>
      <c r="F47" s="17">
        <v>0.953125</v>
      </c>
      <c r="G47" s="10">
        <v>285</v>
      </c>
      <c r="H47" s="17">
        <v>0.97894736842105268</v>
      </c>
      <c r="I47" s="10">
        <v>17</v>
      </c>
      <c r="J47" s="17">
        <v>1</v>
      </c>
      <c r="L47" s="45"/>
      <c r="M47" s="45"/>
      <c r="N47" s="46"/>
      <c r="O47" s="45">
        <v>128</v>
      </c>
      <c r="P47" s="45">
        <v>122</v>
      </c>
      <c r="Q47" s="46">
        <f t="shared" si="9"/>
        <v>0.953125</v>
      </c>
      <c r="R47" s="45">
        <v>285</v>
      </c>
      <c r="S47" s="45">
        <v>279</v>
      </c>
      <c r="T47" s="46">
        <f t="shared" si="7"/>
        <v>0.97894736842105268</v>
      </c>
      <c r="U47" s="45">
        <v>17</v>
      </c>
      <c r="V47" s="45">
        <v>17</v>
      </c>
      <c r="W47" s="46">
        <f t="shared" si="8"/>
        <v>1</v>
      </c>
    </row>
    <row r="48" spans="1:23" x14ac:dyDescent="0.25">
      <c r="A48" s="2">
        <v>38</v>
      </c>
      <c r="B48" s="34" t="s">
        <v>110</v>
      </c>
      <c r="C48" s="10"/>
      <c r="D48" s="17"/>
      <c r="E48" s="10">
        <v>71</v>
      </c>
      <c r="F48" s="17">
        <v>0.95774647887323938</v>
      </c>
      <c r="G48" s="10">
        <v>46</v>
      </c>
      <c r="H48" s="17">
        <v>0.95652173913043481</v>
      </c>
      <c r="I48" s="10">
        <v>2</v>
      </c>
      <c r="J48" s="17">
        <v>1</v>
      </c>
      <c r="L48" s="45"/>
      <c r="M48" s="45"/>
      <c r="N48" s="46"/>
      <c r="O48" s="45">
        <v>71</v>
      </c>
      <c r="P48" s="45">
        <v>68</v>
      </c>
      <c r="Q48" s="46">
        <f t="shared" si="9"/>
        <v>0.95774647887323938</v>
      </c>
      <c r="R48" s="45">
        <v>46</v>
      </c>
      <c r="S48" s="45">
        <v>44</v>
      </c>
      <c r="T48" s="46">
        <f t="shared" si="7"/>
        <v>0.95652173913043481</v>
      </c>
      <c r="U48" s="45">
        <v>2</v>
      </c>
      <c r="V48" s="45">
        <v>2</v>
      </c>
      <c r="W48" s="46">
        <f t="shared" si="8"/>
        <v>1</v>
      </c>
    </row>
    <row r="49" spans="1:25" x14ac:dyDescent="0.25">
      <c r="A49" s="2">
        <v>39</v>
      </c>
      <c r="B49" s="34" t="s">
        <v>111</v>
      </c>
      <c r="C49" s="10"/>
      <c r="D49" s="17"/>
      <c r="E49" s="10"/>
      <c r="F49" s="17"/>
      <c r="G49" s="10"/>
      <c r="H49" s="17"/>
      <c r="I49" s="10"/>
      <c r="J49" s="17"/>
      <c r="L49" s="45"/>
      <c r="M49" s="45"/>
      <c r="N49" s="46"/>
      <c r="O49" s="45"/>
      <c r="P49" s="45"/>
      <c r="Q49" s="46"/>
      <c r="R49" s="45"/>
      <c r="S49" s="45"/>
      <c r="T49" s="46"/>
      <c r="U49" s="45"/>
      <c r="V49" s="45"/>
      <c r="W49" s="46"/>
    </row>
    <row r="50" spans="1:25" x14ac:dyDescent="0.25">
      <c r="A50" s="2">
        <v>40</v>
      </c>
      <c r="B50" s="34" t="s">
        <v>112</v>
      </c>
      <c r="C50" s="10">
        <v>29</v>
      </c>
      <c r="D50" s="17">
        <v>0.93103448275862066</v>
      </c>
      <c r="E50" s="10">
        <v>117</v>
      </c>
      <c r="F50" s="17">
        <v>0.96581196581196582</v>
      </c>
      <c r="G50" s="10">
        <v>135</v>
      </c>
      <c r="H50" s="17">
        <v>0.97037037037037033</v>
      </c>
      <c r="I50" s="10">
        <v>3</v>
      </c>
      <c r="J50" s="17">
        <v>1</v>
      </c>
      <c r="L50" s="45">
        <v>29</v>
      </c>
      <c r="M50" s="45">
        <v>27</v>
      </c>
      <c r="N50" s="46">
        <f t="shared" si="10"/>
        <v>0.93103448275862066</v>
      </c>
      <c r="O50" s="45">
        <v>117</v>
      </c>
      <c r="P50" s="45">
        <v>113</v>
      </c>
      <c r="Q50" s="46">
        <f t="shared" si="9"/>
        <v>0.96581196581196582</v>
      </c>
      <c r="R50" s="45">
        <v>135</v>
      </c>
      <c r="S50" s="45">
        <v>131</v>
      </c>
      <c r="T50" s="46">
        <f t="shared" si="7"/>
        <v>0.97037037037037033</v>
      </c>
      <c r="U50" s="45">
        <v>3</v>
      </c>
      <c r="V50" s="45">
        <v>3</v>
      </c>
      <c r="W50" s="46">
        <f t="shared" si="8"/>
        <v>1</v>
      </c>
    </row>
    <row r="51" spans="1:25" x14ac:dyDescent="0.25">
      <c r="A51" s="2">
        <v>41</v>
      </c>
      <c r="B51" s="34" t="s">
        <v>113</v>
      </c>
      <c r="C51" s="10"/>
      <c r="D51" s="17"/>
      <c r="E51" s="10"/>
      <c r="F51" s="17"/>
      <c r="G51" s="10"/>
      <c r="H51" s="17"/>
      <c r="I51" s="10"/>
      <c r="J51" s="17"/>
      <c r="L51" s="45"/>
      <c r="M51" s="45"/>
      <c r="N51" s="46"/>
      <c r="O51" s="45"/>
      <c r="P51" s="45"/>
      <c r="Q51" s="46"/>
      <c r="R51" s="45"/>
      <c r="S51" s="45"/>
      <c r="T51" s="46"/>
      <c r="U51" s="45"/>
      <c r="V51" s="45"/>
      <c r="W51" s="46"/>
    </row>
    <row r="52" spans="1:25" x14ac:dyDescent="0.25">
      <c r="A52" s="2">
        <v>42</v>
      </c>
      <c r="B52" s="34" t="s">
        <v>114</v>
      </c>
      <c r="C52" s="10"/>
      <c r="D52" s="17"/>
      <c r="E52" s="10"/>
      <c r="F52" s="17"/>
      <c r="G52" s="10"/>
      <c r="H52" s="17"/>
      <c r="I52" s="10"/>
      <c r="J52" s="17"/>
      <c r="L52" s="45"/>
      <c r="M52" s="45"/>
      <c r="N52" s="46"/>
      <c r="O52" s="45"/>
      <c r="P52" s="45"/>
      <c r="Q52" s="46"/>
      <c r="R52" s="45"/>
      <c r="S52" s="45"/>
      <c r="T52" s="46"/>
      <c r="U52" s="45"/>
      <c r="V52" s="45"/>
      <c r="W52" s="46"/>
    </row>
    <row r="53" spans="1:25" x14ac:dyDescent="0.25">
      <c r="A53" s="2">
        <v>43</v>
      </c>
      <c r="B53" s="34" t="s">
        <v>115</v>
      </c>
      <c r="C53" s="10"/>
      <c r="D53" s="17"/>
      <c r="E53" s="10"/>
      <c r="F53" s="17"/>
      <c r="G53" s="10"/>
      <c r="H53" s="17"/>
      <c r="I53" s="10"/>
      <c r="J53" s="17"/>
      <c r="L53" s="45"/>
      <c r="M53" s="45"/>
      <c r="N53" s="46"/>
      <c r="O53" s="45"/>
      <c r="P53" s="45"/>
      <c r="Q53" s="46"/>
      <c r="R53" s="45"/>
      <c r="S53" s="45"/>
      <c r="T53" s="46"/>
      <c r="U53" s="45"/>
      <c r="V53" s="45"/>
      <c r="W53" s="46"/>
    </row>
    <row r="54" spans="1:25" ht="20.100000000000001" customHeight="1" x14ac:dyDescent="0.25">
      <c r="A54" s="8" t="s">
        <v>9</v>
      </c>
      <c r="B54" s="8" t="s">
        <v>10</v>
      </c>
      <c r="C54" s="11">
        <f>SUM(C55:C97)</f>
        <v>81</v>
      </c>
      <c r="D54" s="16">
        <f>AVERAGE(D55:D97)</f>
        <v>0.98349436392914658</v>
      </c>
      <c r="E54" s="11">
        <f>SUM(E55:E97)</f>
        <v>135</v>
      </c>
      <c r="F54" s="16">
        <f>AVERAGE(F55:F97)</f>
        <v>0.97961229946524075</v>
      </c>
      <c r="G54" s="11">
        <f>SUM(G55:G97)</f>
        <v>154</v>
      </c>
      <c r="H54" s="16">
        <f>AVERAGE(H55:H97)</f>
        <v>0.98631535947712423</v>
      </c>
      <c r="I54" s="11">
        <f>SUM(I55:I97)</f>
        <v>89</v>
      </c>
      <c r="J54" s="16">
        <f>AVERAGE(J55:J97)</f>
        <v>0.99667774086378735</v>
      </c>
    </row>
    <row r="55" spans="1:25" x14ac:dyDescent="0.25">
      <c r="A55" s="36">
        <v>1</v>
      </c>
      <c r="B55" s="37" t="s">
        <v>74</v>
      </c>
      <c r="C55" s="39"/>
      <c r="D55" s="51"/>
      <c r="E55" s="39"/>
      <c r="F55" s="51"/>
      <c r="G55" s="39"/>
      <c r="H55" s="51"/>
      <c r="I55" s="39"/>
      <c r="J55" s="51"/>
      <c r="L55" s="39"/>
      <c r="M55" s="51"/>
      <c r="N55" s="51"/>
      <c r="O55" s="39"/>
      <c r="P55" s="54"/>
      <c r="Q55" s="51"/>
      <c r="R55" s="39"/>
      <c r="S55" s="54"/>
      <c r="T55" s="51"/>
      <c r="U55" s="39"/>
      <c r="V55" s="54"/>
      <c r="W55" s="51"/>
      <c r="Y55" s="44"/>
    </row>
    <row r="56" spans="1:25" x14ac:dyDescent="0.25">
      <c r="A56" s="36">
        <v>2</v>
      </c>
      <c r="B56" s="37" t="s">
        <v>75</v>
      </c>
      <c r="C56" s="39"/>
      <c r="D56" s="51"/>
      <c r="E56" s="39"/>
      <c r="F56" s="51"/>
      <c r="G56" s="39"/>
      <c r="H56" s="51"/>
      <c r="I56" s="39"/>
      <c r="J56" s="51"/>
      <c r="L56" s="39"/>
      <c r="M56" s="54"/>
      <c r="N56" s="51"/>
      <c r="O56" s="39"/>
      <c r="P56" s="54"/>
      <c r="Q56" s="51"/>
      <c r="R56" s="39"/>
      <c r="S56" s="54"/>
      <c r="T56" s="51"/>
      <c r="U56" s="39"/>
      <c r="V56" s="54"/>
      <c r="W56" s="51"/>
      <c r="Y56" s="44"/>
    </row>
    <row r="57" spans="1:25" x14ac:dyDescent="0.25">
      <c r="A57" s="36">
        <v>3</v>
      </c>
      <c r="B57" s="41" t="s">
        <v>116</v>
      </c>
      <c r="C57" s="39"/>
      <c r="D57" s="51"/>
      <c r="E57" s="39"/>
      <c r="F57" s="51"/>
      <c r="G57" s="39"/>
      <c r="H57" s="51"/>
      <c r="I57" s="39"/>
      <c r="J57" s="51"/>
      <c r="L57" s="39"/>
      <c r="M57" s="54"/>
      <c r="N57" s="51"/>
      <c r="O57" s="39"/>
      <c r="P57" s="54"/>
      <c r="Q57" s="51"/>
      <c r="R57" s="39"/>
      <c r="S57" s="54"/>
      <c r="T57" s="51"/>
      <c r="U57" s="39"/>
      <c r="V57" s="54"/>
      <c r="W57" s="51"/>
      <c r="Y57" s="44"/>
    </row>
    <row r="58" spans="1:25" x14ac:dyDescent="0.25">
      <c r="A58" s="36">
        <v>4</v>
      </c>
      <c r="B58" s="41" t="s">
        <v>77</v>
      </c>
      <c r="C58" s="39"/>
      <c r="D58" s="51"/>
      <c r="E58" s="39"/>
      <c r="F58" s="51"/>
      <c r="G58" s="39"/>
      <c r="H58" s="51"/>
      <c r="I58" s="39"/>
      <c r="J58" s="51"/>
      <c r="L58" s="39"/>
      <c r="M58" s="54"/>
      <c r="N58" s="51"/>
      <c r="O58" s="39"/>
      <c r="P58" s="54"/>
      <c r="Q58" s="51"/>
      <c r="R58" s="39"/>
      <c r="S58" s="54"/>
      <c r="T58" s="51"/>
      <c r="U58" s="39"/>
      <c r="V58" s="54"/>
      <c r="W58" s="51"/>
      <c r="Y58" s="44"/>
    </row>
    <row r="59" spans="1:25" x14ac:dyDescent="0.25">
      <c r="A59" s="36">
        <v>5</v>
      </c>
      <c r="B59" s="37" t="s">
        <v>78</v>
      </c>
      <c r="C59" s="39"/>
      <c r="D59" s="51"/>
      <c r="E59" s="39"/>
      <c r="F59" s="51"/>
      <c r="G59" s="39"/>
      <c r="H59" s="51"/>
      <c r="I59" s="39"/>
      <c r="J59" s="51"/>
      <c r="L59" s="39"/>
      <c r="M59" s="54"/>
      <c r="N59" s="51"/>
      <c r="O59" s="39"/>
      <c r="P59" s="54"/>
      <c r="Q59" s="51"/>
      <c r="R59" s="39"/>
      <c r="S59" s="54"/>
      <c r="T59" s="51"/>
      <c r="U59" s="39"/>
      <c r="V59" s="54"/>
      <c r="W59" s="51"/>
      <c r="Y59" s="44"/>
    </row>
    <row r="60" spans="1:25" x14ac:dyDescent="0.25">
      <c r="A60" s="36">
        <v>6</v>
      </c>
      <c r="B60" s="37" t="s">
        <v>79</v>
      </c>
      <c r="C60" s="39">
        <v>7</v>
      </c>
      <c r="D60" s="51">
        <v>1</v>
      </c>
      <c r="E60" s="39">
        <v>34</v>
      </c>
      <c r="F60" s="51">
        <v>0.94117647058823528</v>
      </c>
      <c r="G60" s="39">
        <v>34</v>
      </c>
      <c r="H60" s="51">
        <v>0.97058823529411764</v>
      </c>
      <c r="I60" s="39">
        <v>16</v>
      </c>
      <c r="J60" s="51">
        <v>1</v>
      </c>
      <c r="L60" s="39">
        <v>7</v>
      </c>
      <c r="M60" s="54">
        <v>7</v>
      </c>
      <c r="N60" s="46">
        <f t="shared" ref="N60:Q60" si="11">M60/L60</f>
        <v>1</v>
      </c>
      <c r="O60" s="39">
        <v>34</v>
      </c>
      <c r="P60" s="54">
        <v>32</v>
      </c>
      <c r="Q60" s="46">
        <f t="shared" si="11"/>
        <v>0.94117647058823528</v>
      </c>
      <c r="R60" s="39">
        <v>34</v>
      </c>
      <c r="S60" s="54">
        <v>33</v>
      </c>
      <c r="T60" s="46">
        <f t="shared" ref="T60" si="12">S60/R60</f>
        <v>0.97058823529411764</v>
      </c>
      <c r="U60" s="39">
        <v>16</v>
      </c>
      <c r="V60" s="54">
        <v>16</v>
      </c>
      <c r="W60" s="46">
        <f t="shared" ref="W60" si="13">V60/U60</f>
        <v>1</v>
      </c>
      <c r="Y60" s="44"/>
    </row>
    <row r="61" spans="1:25" x14ac:dyDescent="0.25">
      <c r="A61" s="36">
        <v>7</v>
      </c>
      <c r="B61" s="37" t="s">
        <v>80</v>
      </c>
      <c r="C61" s="39"/>
      <c r="D61" s="51"/>
      <c r="E61" s="39"/>
      <c r="F61" s="51"/>
      <c r="G61" s="39"/>
      <c r="H61" s="51"/>
      <c r="I61" s="39"/>
      <c r="J61" s="51"/>
      <c r="L61" s="39"/>
      <c r="M61" s="54"/>
      <c r="N61" s="51"/>
      <c r="O61" s="39"/>
      <c r="P61" s="54"/>
      <c r="Q61" s="51"/>
      <c r="R61" s="39"/>
      <c r="S61" s="54"/>
      <c r="T61" s="51"/>
      <c r="U61" s="39"/>
      <c r="V61" s="54"/>
      <c r="W61" s="51"/>
      <c r="Y61" s="44"/>
    </row>
    <row r="62" spans="1:25" x14ac:dyDescent="0.25">
      <c r="A62" s="36">
        <v>8</v>
      </c>
      <c r="B62" s="37" t="s">
        <v>81</v>
      </c>
      <c r="C62" s="39"/>
      <c r="D62" s="51"/>
      <c r="E62" s="39"/>
      <c r="F62" s="51"/>
      <c r="G62" s="39"/>
      <c r="H62" s="51"/>
      <c r="I62" s="39"/>
      <c r="J62" s="51"/>
      <c r="L62" s="39"/>
      <c r="M62" s="54"/>
      <c r="N62" s="51"/>
      <c r="O62" s="39"/>
      <c r="P62" s="54"/>
      <c r="Q62" s="51"/>
      <c r="R62" s="39"/>
      <c r="S62" s="54"/>
      <c r="T62" s="51"/>
      <c r="U62" s="39"/>
      <c r="V62" s="54"/>
      <c r="W62" s="51"/>
      <c r="Y62" s="44"/>
    </row>
    <row r="63" spans="1:25" x14ac:dyDescent="0.25">
      <c r="A63" s="36">
        <v>9</v>
      </c>
      <c r="B63" s="37" t="s">
        <v>82</v>
      </c>
      <c r="C63" s="39"/>
      <c r="D63" s="51"/>
      <c r="E63" s="39"/>
      <c r="F63" s="51"/>
      <c r="G63" s="39"/>
      <c r="H63" s="51"/>
      <c r="I63" s="39"/>
      <c r="J63" s="51"/>
      <c r="L63" s="39"/>
      <c r="M63" s="54"/>
      <c r="N63" s="51"/>
      <c r="O63" s="39"/>
      <c r="P63" s="54"/>
      <c r="Q63" s="51"/>
      <c r="R63" s="39"/>
      <c r="S63" s="54"/>
      <c r="T63" s="51"/>
      <c r="U63" s="39"/>
      <c r="V63" s="54"/>
      <c r="W63" s="51"/>
      <c r="Y63" s="44"/>
    </row>
    <row r="64" spans="1:25" x14ac:dyDescent="0.25">
      <c r="A64" s="36">
        <v>10</v>
      </c>
      <c r="B64" s="37" t="s">
        <v>83</v>
      </c>
      <c r="C64" s="39"/>
      <c r="D64" s="51"/>
      <c r="E64" s="39"/>
      <c r="F64" s="51"/>
      <c r="G64" s="39"/>
      <c r="H64" s="51"/>
      <c r="I64" s="39"/>
      <c r="J64" s="51"/>
      <c r="L64" s="39"/>
      <c r="M64" s="54"/>
      <c r="N64" s="51"/>
      <c r="O64" s="39"/>
      <c r="P64" s="54"/>
      <c r="Q64" s="51"/>
      <c r="R64" s="39"/>
      <c r="S64" s="54"/>
      <c r="T64" s="51"/>
      <c r="U64" s="39"/>
      <c r="V64" s="54"/>
      <c r="W64" s="51"/>
      <c r="Y64" s="44"/>
    </row>
    <row r="65" spans="1:25" x14ac:dyDescent="0.25">
      <c r="A65" s="36">
        <v>11</v>
      </c>
      <c r="B65" s="37" t="s">
        <v>27</v>
      </c>
      <c r="C65" s="39"/>
      <c r="D65" s="51"/>
      <c r="E65" s="39"/>
      <c r="F65" s="51"/>
      <c r="G65" s="39"/>
      <c r="H65" s="51"/>
      <c r="I65" s="39"/>
      <c r="J65" s="51"/>
      <c r="L65" s="39"/>
      <c r="M65" s="54"/>
      <c r="N65" s="51"/>
      <c r="O65" s="39"/>
      <c r="P65" s="54"/>
      <c r="Q65" s="51"/>
      <c r="R65" s="39"/>
      <c r="S65" s="54"/>
      <c r="T65" s="51"/>
      <c r="U65" s="39"/>
      <c r="V65" s="54"/>
      <c r="W65" s="51"/>
      <c r="Y65" s="44"/>
    </row>
    <row r="66" spans="1:25" x14ac:dyDescent="0.25">
      <c r="A66" s="36">
        <v>12</v>
      </c>
      <c r="B66" s="37" t="s">
        <v>84</v>
      </c>
      <c r="C66" s="39"/>
      <c r="D66" s="51"/>
      <c r="E66" s="39"/>
      <c r="F66" s="51"/>
      <c r="G66" s="39"/>
      <c r="H66" s="51"/>
      <c r="I66" s="39"/>
      <c r="J66" s="51"/>
      <c r="L66" s="39"/>
      <c r="M66" s="54"/>
      <c r="N66" s="51"/>
      <c r="O66" s="39"/>
      <c r="P66" s="54"/>
      <c r="Q66" s="51"/>
      <c r="R66" s="39"/>
      <c r="S66" s="54"/>
      <c r="T66" s="51"/>
      <c r="U66" s="39"/>
      <c r="V66" s="54"/>
      <c r="W66" s="51"/>
      <c r="Y66" s="44"/>
    </row>
    <row r="67" spans="1:25" x14ac:dyDescent="0.25">
      <c r="A67" s="36">
        <v>13</v>
      </c>
      <c r="B67" s="37" t="s">
        <v>86</v>
      </c>
      <c r="C67" s="39"/>
      <c r="D67" s="51"/>
      <c r="E67" s="39"/>
      <c r="F67" s="51"/>
      <c r="G67" s="39"/>
      <c r="H67" s="51"/>
      <c r="I67" s="39"/>
      <c r="J67" s="51"/>
      <c r="L67" s="39"/>
      <c r="M67" s="54"/>
      <c r="N67" s="51"/>
      <c r="O67" s="39"/>
      <c r="P67" s="54"/>
      <c r="Q67" s="51"/>
      <c r="R67" s="39"/>
      <c r="S67" s="54"/>
      <c r="T67" s="51"/>
      <c r="U67" s="39"/>
      <c r="V67" s="54"/>
      <c r="W67" s="51"/>
      <c r="Y67" s="44"/>
    </row>
    <row r="68" spans="1:25" x14ac:dyDescent="0.25">
      <c r="A68" s="36">
        <v>14</v>
      </c>
      <c r="B68" s="37" t="s">
        <v>87</v>
      </c>
      <c r="C68" s="39"/>
      <c r="D68" s="51"/>
      <c r="E68" s="39">
        <v>12</v>
      </c>
      <c r="F68" s="51">
        <v>1</v>
      </c>
      <c r="G68" s="39">
        <v>9</v>
      </c>
      <c r="H68" s="51">
        <v>1</v>
      </c>
      <c r="I68" s="39"/>
      <c r="J68" s="51"/>
      <c r="L68" s="39"/>
      <c r="M68" s="54"/>
      <c r="N68" s="51"/>
      <c r="O68" s="39">
        <v>12</v>
      </c>
      <c r="P68" s="54">
        <v>12</v>
      </c>
      <c r="Q68" s="46">
        <f t="shared" ref="Q68" si="14">P68/O68</f>
        <v>1</v>
      </c>
      <c r="R68" s="39">
        <v>9</v>
      </c>
      <c r="S68" s="54">
        <v>9</v>
      </c>
      <c r="T68" s="46">
        <f t="shared" ref="T68:T69" si="15">S68/R68</f>
        <v>1</v>
      </c>
      <c r="U68" s="39"/>
      <c r="V68" s="54"/>
      <c r="W68" s="51"/>
      <c r="Y68" s="44"/>
    </row>
    <row r="69" spans="1:25" x14ac:dyDescent="0.25">
      <c r="A69" s="36">
        <v>15</v>
      </c>
      <c r="B69" s="41" t="s">
        <v>88</v>
      </c>
      <c r="C69" s="39"/>
      <c r="D69" s="51"/>
      <c r="E69" s="39"/>
      <c r="F69" s="51"/>
      <c r="G69" s="39">
        <v>11</v>
      </c>
      <c r="H69" s="51">
        <v>1</v>
      </c>
      <c r="I69" s="39">
        <v>3</v>
      </c>
      <c r="J69" s="51">
        <v>1</v>
      </c>
      <c r="L69" s="39"/>
      <c r="M69" s="54"/>
      <c r="N69" s="51"/>
      <c r="O69" s="39"/>
      <c r="P69" s="54"/>
      <c r="Q69" s="51"/>
      <c r="R69" s="39">
        <v>11</v>
      </c>
      <c r="S69" s="54">
        <v>11</v>
      </c>
      <c r="T69" s="46">
        <f t="shared" si="15"/>
        <v>1</v>
      </c>
      <c r="U69" s="39">
        <v>3</v>
      </c>
      <c r="V69" s="54">
        <v>3</v>
      </c>
      <c r="W69" s="46">
        <f t="shared" ref="W69" si="16">V69/U69</f>
        <v>1</v>
      </c>
      <c r="Y69" s="44"/>
    </row>
    <row r="70" spans="1:25" x14ac:dyDescent="0.25">
      <c r="A70" s="36">
        <v>16</v>
      </c>
      <c r="B70" s="41" t="s">
        <v>89</v>
      </c>
      <c r="C70" s="39"/>
      <c r="D70" s="51"/>
      <c r="E70" s="39"/>
      <c r="F70" s="51"/>
      <c r="G70" s="39"/>
      <c r="H70" s="51"/>
      <c r="I70" s="39"/>
      <c r="J70" s="51"/>
      <c r="L70" s="39"/>
      <c r="M70" s="54"/>
      <c r="N70" s="51"/>
      <c r="O70" s="39"/>
      <c r="P70" s="54"/>
      <c r="Q70" s="51"/>
      <c r="R70" s="39"/>
      <c r="S70" s="54"/>
      <c r="T70" s="51"/>
      <c r="U70" s="39"/>
      <c r="V70" s="54"/>
      <c r="W70" s="51"/>
      <c r="Y70" s="44"/>
    </row>
    <row r="71" spans="1:25" x14ac:dyDescent="0.25">
      <c r="A71" s="36">
        <v>17</v>
      </c>
      <c r="B71" s="41" t="s">
        <v>90</v>
      </c>
      <c r="C71" s="39"/>
      <c r="D71" s="51"/>
      <c r="E71" s="39"/>
      <c r="F71" s="51"/>
      <c r="G71" s="39"/>
      <c r="H71" s="51"/>
      <c r="I71" s="39"/>
      <c r="J71" s="51"/>
      <c r="L71" s="39"/>
      <c r="M71" s="54"/>
      <c r="N71" s="51"/>
      <c r="O71" s="39"/>
      <c r="P71" s="54"/>
      <c r="Q71" s="51"/>
      <c r="R71" s="39"/>
      <c r="S71" s="54"/>
      <c r="T71" s="51"/>
      <c r="U71" s="39"/>
      <c r="V71" s="54"/>
      <c r="W71" s="51"/>
      <c r="Y71" s="44"/>
    </row>
    <row r="72" spans="1:25" x14ac:dyDescent="0.25">
      <c r="A72" s="36">
        <v>18</v>
      </c>
      <c r="B72" s="41" t="s">
        <v>91</v>
      </c>
      <c r="C72" s="39"/>
      <c r="D72" s="51"/>
      <c r="E72" s="39"/>
      <c r="F72" s="51"/>
      <c r="G72" s="39"/>
      <c r="H72" s="51"/>
      <c r="I72" s="39"/>
      <c r="J72" s="51"/>
      <c r="L72" s="39"/>
      <c r="M72" s="54"/>
      <c r="N72" s="51"/>
      <c r="O72" s="39"/>
      <c r="P72" s="54"/>
      <c r="Q72" s="51"/>
      <c r="R72" s="39"/>
      <c r="S72" s="54"/>
      <c r="T72" s="51"/>
      <c r="U72" s="39"/>
      <c r="V72" s="54"/>
      <c r="W72" s="51"/>
      <c r="Y72" s="44"/>
    </row>
    <row r="73" spans="1:25" x14ac:dyDescent="0.25">
      <c r="A73" s="36">
        <v>19</v>
      </c>
      <c r="B73" s="41" t="s">
        <v>92</v>
      </c>
      <c r="C73" s="39"/>
      <c r="D73" s="51"/>
      <c r="E73" s="39"/>
      <c r="F73" s="51"/>
      <c r="G73" s="39"/>
      <c r="H73" s="51"/>
      <c r="I73" s="39"/>
      <c r="J73" s="51"/>
      <c r="L73" s="39"/>
      <c r="M73" s="54"/>
      <c r="N73" s="51"/>
      <c r="O73" s="39"/>
      <c r="P73" s="54"/>
      <c r="Q73" s="51"/>
      <c r="R73" s="39"/>
      <c r="S73" s="54"/>
      <c r="T73" s="51"/>
      <c r="U73" s="39"/>
      <c r="V73" s="54"/>
      <c r="W73" s="51"/>
      <c r="Y73" s="44"/>
    </row>
    <row r="74" spans="1:25" x14ac:dyDescent="0.25">
      <c r="A74" s="36">
        <v>20</v>
      </c>
      <c r="B74" s="41" t="s">
        <v>117</v>
      </c>
      <c r="C74" s="39"/>
      <c r="D74" s="51"/>
      <c r="E74" s="39"/>
      <c r="F74" s="51"/>
      <c r="G74" s="39"/>
      <c r="H74" s="51"/>
      <c r="I74" s="39"/>
      <c r="J74" s="51"/>
      <c r="L74" s="39"/>
      <c r="M74" s="54"/>
      <c r="N74" s="51"/>
      <c r="O74" s="39"/>
      <c r="P74" s="54"/>
      <c r="Q74" s="51"/>
      <c r="R74" s="39"/>
      <c r="S74" s="54"/>
      <c r="T74" s="51"/>
      <c r="U74" s="39"/>
      <c r="V74" s="54"/>
      <c r="W74" s="51"/>
      <c r="Y74" s="44"/>
    </row>
    <row r="75" spans="1:25" x14ac:dyDescent="0.25">
      <c r="A75" s="36">
        <v>21</v>
      </c>
      <c r="B75" s="37" t="s">
        <v>94</v>
      </c>
      <c r="C75" s="39">
        <v>23</v>
      </c>
      <c r="D75" s="51">
        <v>0.95652173913043481</v>
      </c>
      <c r="E75" s="39"/>
      <c r="F75" s="51"/>
      <c r="G75" s="39"/>
      <c r="H75" s="51"/>
      <c r="I75" s="39"/>
      <c r="J75" s="51"/>
      <c r="L75" s="39">
        <v>23</v>
      </c>
      <c r="M75" s="54">
        <v>22</v>
      </c>
      <c r="N75" s="46">
        <f t="shared" ref="N75" si="17">M75/L75</f>
        <v>0.95652173913043481</v>
      </c>
      <c r="O75" s="39"/>
      <c r="P75" s="54"/>
      <c r="Q75" s="51"/>
      <c r="R75" s="39"/>
      <c r="S75" s="54"/>
      <c r="T75" s="51"/>
      <c r="U75" s="39"/>
      <c r="V75" s="54"/>
      <c r="W75" s="51"/>
      <c r="Y75" s="44"/>
    </row>
    <row r="76" spans="1:25" x14ac:dyDescent="0.25">
      <c r="A76" s="36">
        <v>22</v>
      </c>
      <c r="B76" s="37" t="s">
        <v>118</v>
      </c>
      <c r="C76" s="39"/>
      <c r="D76" s="51"/>
      <c r="E76" s="39"/>
      <c r="F76" s="51"/>
      <c r="G76" s="39"/>
      <c r="H76" s="51"/>
      <c r="I76" s="39"/>
      <c r="J76" s="51"/>
      <c r="L76" s="39"/>
      <c r="M76" s="54"/>
      <c r="N76" s="51"/>
      <c r="O76" s="39"/>
      <c r="P76" s="54"/>
      <c r="Q76" s="51"/>
      <c r="R76" s="39"/>
      <c r="S76" s="54"/>
      <c r="T76" s="51"/>
      <c r="U76" s="39"/>
      <c r="V76" s="54"/>
      <c r="W76" s="51"/>
      <c r="Y76" s="44"/>
    </row>
    <row r="77" spans="1:25" x14ac:dyDescent="0.25">
      <c r="A77" s="36">
        <v>23</v>
      </c>
      <c r="B77" s="37" t="s">
        <v>119</v>
      </c>
      <c r="C77" s="39"/>
      <c r="D77" s="51"/>
      <c r="E77" s="39"/>
      <c r="F77" s="51"/>
      <c r="G77" s="39"/>
      <c r="H77" s="51"/>
      <c r="I77" s="39"/>
      <c r="J77" s="51"/>
      <c r="L77" s="39"/>
      <c r="M77" s="54"/>
      <c r="N77" s="51"/>
      <c r="O77" s="39"/>
      <c r="P77" s="54"/>
      <c r="Q77" s="51"/>
      <c r="R77" s="39"/>
      <c r="S77" s="54"/>
      <c r="T77" s="51"/>
      <c r="U77" s="39"/>
      <c r="V77" s="54"/>
      <c r="W77" s="51"/>
      <c r="Y77" s="44"/>
    </row>
    <row r="78" spans="1:25" x14ac:dyDescent="0.25">
      <c r="A78" s="36">
        <v>24</v>
      </c>
      <c r="B78" s="41" t="s">
        <v>96</v>
      </c>
      <c r="C78" s="39"/>
      <c r="D78" s="51"/>
      <c r="E78" s="39"/>
      <c r="F78" s="51"/>
      <c r="G78" s="39"/>
      <c r="H78" s="51"/>
      <c r="I78" s="39"/>
      <c r="J78" s="51"/>
      <c r="L78" s="39"/>
      <c r="M78" s="54"/>
      <c r="N78" s="51"/>
      <c r="O78" s="39"/>
      <c r="P78" s="54"/>
      <c r="Q78" s="51"/>
      <c r="R78" s="39"/>
      <c r="S78" s="54"/>
      <c r="T78" s="51"/>
      <c r="U78" s="39"/>
      <c r="V78" s="54"/>
      <c r="W78" s="51"/>
      <c r="Y78" s="44"/>
    </row>
    <row r="79" spans="1:25" x14ac:dyDescent="0.25">
      <c r="A79" s="36">
        <v>25</v>
      </c>
      <c r="B79" s="37" t="s">
        <v>97</v>
      </c>
      <c r="C79" s="39"/>
      <c r="D79" s="51"/>
      <c r="E79" s="39">
        <v>9</v>
      </c>
      <c r="F79" s="51">
        <v>1</v>
      </c>
      <c r="G79" s="39">
        <v>16</v>
      </c>
      <c r="H79" s="51">
        <v>0.9375</v>
      </c>
      <c r="I79" s="39">
        <v>1</v>
      </c>
      <c r="J79" s="51">
        <v>1</v>
      </c>
      <c r="L79" s="39"/>
      <c r="M79" s="54"/>
      <c r="N79" s="51"/>
      <c r="O79" s="39">
        <v>9</v>
      </c>
      <c r="P79" s="54">
        <v>9</v>
      </c>
      <c r="Q79" s="46">
        <f t="shared" ref="Q79" si="18">P79/O79</f>
        <v>1</v>
      </c>
      <c r="R79" s="39">
        <v>16</v>
      </c>
      <c r="S79" s="54">
        <v>15</v>
      </c>
      <c r="T79" s="46">
        <f t="shared" ref="T79" si="19">S79/R79</f>
        <v>0.9375</v>
      </c>
      <c r="U79" s="39">
        <v>1</v>
      </c>
      <c r="V79" s="54">
        <v>1</v>
      </c>
      <c r="W79" s="46">
        <f t="shared" ref="W79" si="20">V79/U79</f>
        <v>1</v>
      </c>
      <c r="Y79" s="44"/>
    </row>
    <row r="80" spans="1:25" x14ac:dyDescent="0.25">
      <c r="A80" s="36">
        <v>26</v>
      </c>
      <c r="B80" s="37" t="s">
        <v>98</v>
      </c>
      <c r="C80" s="39"/>
      <c r="D80" s="51"/>
      <c r="E80" s="39"/>
      <c r="F80" s="51"/>
      <c r="G80" s="39"/>
      <c r="H80" s="51"/>
      <c r="I80" s="39"/>
      <c r="J80" s="51"/>
      <c r="L80" s="39"/>
      <c r="M80" s="54"/>
      <c r="N80" s="51"/>
      <c r="O80" s="39"/>
      <c r="P80" s="54"/>
      <c r="Q80" s="51"/>
      <c r="R80" s="39"/>
      <c r="S80" s="54"/>
      <c r="T80" s="51"/>
      <c r="U80" s="39"/>
      <c r="V80" s="54"/>
      <c r="W80" s="51"/>
      <c r="Y80" s="44"/>
    </row>
    <row r="81" spans="1:25" x14ac:dyDescent="0.25">
      <c r="A81" s="36">
        <v>27</v>
      </c>
      <c r="B81" s="37" t="s">
        <v>99</v>
      </c>
      <c r="C81" s="39">
        <v>18</v>
      </c>
      <c r="D81" s="51">
        <v>0.94444444444444442</v>
      </c>
      <c r="E81" s="39">
        <v>22</v>
      </c>
      <c r="F81" s="51">
        <v>0.95454545454545459</v>
      </c>
      <c r="G81" s="39">
        <v>32</v>
      </c>
      <c r="H81" s="51">
        <v>0.96875</v>
      </c>
      <c r="I81" s="39">
        <v>22</v>
      </c>
      <c r="J81" s="51">
        <v>1</v>
      </c>
      <c r="L81" s="39">
        <v>18</v>
      </c>
      <c r="M81" s="54">
        <v>17</v>
      </c>
      <c r="N81" s="46">
        <f t="shared" ref="N81" si="21">M81/L81</f>
        <v>0.94444444444444442</v>
      </c>
      <c r="O81" s="39">
        <v>22</v>
      </c>
      <c r="P81" s="54">
        <v>21</v>
      </c>
      <c r="Q81" s="46">
        <f t="shared" ref="Q81" si="22">P81/O81</f>
        <v>0.95454545454545459</v>
      </c>
      <c r="R81" s="39">
        <v>32</v>
      </c>
      <c r="S81" s="54">
        <v>31</v>
      </c>
      <c r="T81" s="46">
        <f t="shared" ref="T81" si="23">S81/R81</f>
        <v>0.96875</v>
      </c>
      <c r="U81" s="39">
        <v>22</v>
      </c>
      <c r="V81" s="54">
        <v>22</v>
      </c>
      <c r="W81" s="46">
        <f t="shared" ref="W81" si="24">V81/U81</f>
        <v>1</v>
      </c>
      <c r="Y81" s="44"/>
    </row>
    <row r="82" spans="1:25" x14ac:dyDescent="0.25">
      <c r="A82" s="36">
        <v>28</v>
      </c>
      <c r="B82" s="37" t="s">
        <v>100</v>
      </c>
      <c r="C82" s="39"/>
      <c r="D82" s="51"/>
      <c r="E82" s="39"/>
      <c r="F82" s="51"/>
      <c r="G82" s="39"/>
      <c r="H82" s="51"/>
      <c r="I82" s="39"/>
      <c r="J82" s="51"/>
      <c r="L82" s="39"/>
      <c r="M82" s="54"/>
      <c r="N82" s="51"/>
      <c r="O82" s="39"/>
      <c r="P82" s="54"/>
      <c r="Q82" s="51"/>
      <c r="R82" s="39"/>
      <c r="S82" s="54"/>
      <c r="T82" s="51"/>
      <c r="U82" s="39"/>
      <c r="V82" s="54"/>
      <c r="W82" s="51"/>
      <c r="Y82" s="44"/>
    </row>
    <row r="83" spans="1:25" x14ac:dyDescent="0.25">
      <c r="A83" s="36">
        <v>29</v>
      </c>
      <c r="B83" s="37" t="s">
        <v>101</v>
      </c>
      <c r="C83" s="39"/>
      <c r="D83" s="51"/>
      <c r="E83" s="39"/>
      <c r="F83" s="51"/>
      <c r="G83" s="39"/>
      <c r="H83" s="51"/>
      <c r="I83" s="39"/>
      <c r="J83" s="51"/>
      <c r="L83" s="39"/>
      <c r="M83" s="54"/>
      <c r="N83" s="51"/>
      <c r="O83" s="39"/>
      <c r="P83" s="54"/>
      <c r="Q83" s="51"/>
      <c r="R83" s="39"/>
      <c r="S83" s="54"/>
      <c r="T83" s="51"/>
      <c r="U83" s="39"/>
      <c r="V83" s="54"/>
      <c r="W83" s="51"/>
      <c r="Y83" s="44"/>
    </row>
    <row r="84" spans="1:25" x14ac:dyDescent="0.25">
      <c r="A84" s="36">
        <v>30</v>
      </c>
      <c r="B84" s="37" t="s">
        <v>102</v>
      </c>
      <c r="C84" s="39">
        <v>8</v>
      </c>
      <c r="D84" s="51">
        <v>1</v>
      </c>
      <c r="E84" s="39"/>
      <c r="F84" s="51"/>
      <c r="G84" s="39"/>
      <c r="H84" s="51"/>
      <c r="I84" s="39"/>
      <c r="J84" s="51"/>
      <c r="L84" s="39">
        <v>8</v>
      </c>
      <c r="M84" s="54">
        <v>8</v>
      </c>
      <c r="N84" s="46">
        <f t="shared" ref="N84" si="25">M84/L84</f>
        <v>1</v>
      </c>
      <c r="O84" s="39"/>
      <c r="P84" s="54"/>
      <c r="Q84" s="51"/>
      <c r="R84" s="39"/>
      <c r="S84" s="54"/>
      <c r="T84" s="51"/>
      <c r="U84" s="39"/>
      <c r="V84" s="54"/>
      <c r="W84" s="51"/>
      <c r="Y84" s="44"/>
    </row>
    <row r="85" spans="1:25" ht="31.5" x14ac:dyDescent="0.25">
      <c r="A85" s="36">
        <v>31</v>
      </c>
      <c r="B85" s="41" t="s">
        <v>103</v>
      </c>
      <c r="C85" s="39"/>
      <c r="D85" s="51"/>
      <c r="E85" s="39"/>
      <c r="F85" s="51"/>
      <c r="G85" s="39"/>
      <c r="H85" s="51"/>
      <c r="I85" s="39"/>
      <c r="J85" s="51"/>
      <c r="L85" s="39"/>
      <c r="M85" s="54"/>
      <c r="N85" s="51"/>
      <c r="O85" s="39"/>
      <c r="P85" s="54"/>
      <c r="Q85" s="51"/>
      <c r="R85" s="39"/>
      <c r="S85" s="54"/>
      <c r="T85" s="51"/>
      <c r="U85" s="39"/>
      <c r="V85" s="54"/>
      <c r="W85" s="51"/>
      <c r="Y85" s="44"/>
    </row>
    <row r="86" spans="1:25" x14ac:dyDescent="0.25">
      <c r="A86" s="36">
        <v>32</v>
      </c>
      <c r="B86" s="41" t="s">
        <v>104</v>
      </c>
      <c r="C86" s="39"/>
      <c r="D86" s="51"/>
      <c r="E86" s="39"/>
      <c r="F86" s="51"/>
      <c r="G86" s="39"/>
      <c r="H86" s="51"/>
      <c r="I86" s="39"/>
      <c r="J86" s="51"/>
      <c r="L86" s="39"/>
      <c r="M86" s="54"/>
      <c r="N86" s="51"/>
      <c r="O86" s="39"/>
      <c r="P86" s="54"/>
      <c r="Q86" s="51"/>
      <c r="R86" s="39"/>
      <c r="S86" s="54"/>
      <c r="T86" s="51"/>
      <c r="U86" s="39"/>
      <c r="V86" s="54"/>
      <c r="W86" s="51"/>
      <c r="Y86" s="44"/>
    </row>
    <row r="87" spans="1:25" x14ac:dyDescent="0.25">
      <c r="A87" s="36">
        <v>33</v>
      </c>
      <c r="B87" s="37" t="s">
        <v>105</v>
      </c>
      <c r="C87" s="39"/>
      <c r="D87" s="51"/>
      <c r="E87" s="39">
        <v>14</v>
      </c>
      <c r="F87" s="51">
        <v>1</v>
      </c>
      <c r="G87" s="39">
        <v>10</v>
      </c>
      <c r="H87" s="51">
        <v>1</v>
      </c>
      <c r="I87" s="39">
        <v>3</v>
      </c>
      <c r="J87" s="51">
        <v>1</v>
      </c>
      <c r="L87" s="39"/>
      <c r="M87" s="54"/>
      <c r="N87" s="46"/>
      <c r="O87" s="39">
        <v>14</v>
      </c>
      <c r="P87" s="54">
        <v>14</v>
      </c>
      <c r="Q87" s="46">
        <f t="shared" ref="Q87" si="26">P87/O87</f>
        <v>1</v>
      </c>
      <c r="R87" s="39">
        <v>10</v>
      </c>
      <c r="S87" s="54">
        <v>10</v>
      </c>
      <c r="T87" s="46">
        <f t="shared" ref="T87" si="27">S87/R87</f>
        <v>1</v>
      </c>
      <c r="U87" s="39">
        <v>3</v>
      </c>
      <c r="V87" s="54">
        <v>3</v>
      </c>
      <c r="W87" s="46">
        <f t="shared" ref="W87" si="28">V87/U87</f>
        <v>1</v>
      </c>
      <c r="Y87" s="44"/>
    </row>
    <row r="88" spans="1:25" x14ac:dyDescent="0.25">
      <c r="A88" s="36">
        <v>34</v>
      </c>
      <c r="B88" s="41" t="s">
        <v>106</v>
      </c>
      <c r="C88" s="39">
        <v>19</v>
      </c>
      <c r="D88" s="51">
        <v>1</v>
      </c>
      <c r="E88" s="39"/>
      <c r="F88" s="51"/>
      <c r="G88" s="39"/>
      <c r="H88" s="51"/>
      <c r="I88" s="39"/>
      <c r="J88" s="51"/>
      <c r="L88" s="39">
        <v>19</v>
      </c>
      <c r="M88" s="54">
        <v>19</v>
      </c>
      <c r="N88" s="46">
        <f t="shared" ref="N88" si="29">M88/L88</f>
        <v>1</v>
      </c>
      <c r="O88" s="39"/>
      <c r="P88" s="54"/>
      <c r="Q88" s="51"/>
      <c r="R88" s="39"/>
      <c r="S88" s="54"/>
      <c r="T88" s="51"/>
      <c r="U88" s="39"/>
      <c r="V88" s="54"/>
      <c r="W88" s="51"/>
      <c r="Y88" s="44"/>
    </row>
    <row r="89" spans="1:25" x14ac:dyDescent="0.25">
      <c r="A89" s="36">
        <v>35</v>
      </c>
      <c r="B89" s="41" t="s">
        <v>120</v>
      </c>
      <c r="C89" s="39"/>
      <c r="D89" s="51"/>
      <c r="E89" s="39"/>
      <c r="F89" s="51"/>
      <c r="G89" s="39"/>
      <c r="H89" s="51"/>
      <c r="I89" s="39"/>
      <c r="J89" s="51"/>
      <c r="L89" s="39"/>
      <c r="M89" s="54"/>
      <c r="N89" s="51"/>
      <c r="O89" s="39"/>
      <c r="P89" s="54"/>
      <c r="Q89" s="51"/>
      <c r="R89" s="39"/>
      <c r="S89" s="54"/>
      <c r="T89" s="51"/>
      <c r="U89" s="39"/>
      <c r="V89" s="54"/>
      <c r="W89" s="51"/>
      <c r="Y89" s="44"/>
    </row>
    <row r="90" spans="1:25" x14ac:dyDescent="0.25">
      <c r="A90" s="36">
        <v>36</v>
      </c>
      <c r="B90" s="37" t="s">
        <v>108</v>
      </c>
      <c r="C90" s="39"/>
      <c r="D90" s="51"/>
      <c r="E90" s="39">
        <v>7</v>
      </c>
      <c r="F90" s="51">
        <v>1</v>
      </c>
      <c r="G90" s="39">
        <v>10</v>
      </c>
      <c r="H90" s="51">
        <v>1</v>
      </c>
      <c r="I90" s="39">
        <v>1</v>
      </c>
      <c r="J90" s="51">
        <v>1</v>
      </c>
      <c r="L90" s="39"/>
      <c r="M90" s="54"/>
      <c r="N90" s="51"/>
      <c r="O90" s="39">
        <v>7</v>
      </c>
      <c r="P90" s="54">
        <v>7</v>
      </c>
      <c r="Q90" s="46">
        <f t="shared" ref="Q90:Q91" si="30">P90/O90</f>
        <v>1</v>
      </c>
      <c r="R90" s="39">
        <v>10</v>
      </c>
      <c r="S90" s="54">
        <v>10</v>
      </c>
      <c r="T90" s="46">
        <f t="shared" ref="T90:T91" si="31">S90/R90</f>
        <v>1</v>
      </c>
      <c r="U90" s="39">
        <v>1</v>
      </c>
      <c r="V90" s="54">
        <v>1</v>
      </c>
      <c r="W90" s="46">
        <f t="shared" ref="W90:W91" si="32">V90/U90</f>
        <v>1</v>
      </c>
      <c r="Y90" s="44"/>
    </row>
    <row r="91" spans="1:25" x14ac:dyDescent="0.25">
      <c r="A91" s="36">
        <v>37</v>
      </c>
      <c r="B91" s="37" t="s">
        <v>109</v>
      </c>
      <c r="C91" s="39"/>
      <c r="D91" s="51"/>
      <c r="E91" s="39">
        <v>34</v>
      </c>
      <c r="F91" s="51">
        <v>0.94117647058823528</v>
      </c>
      <c r="G91" s="39">
        <v>24</v>
      </c>
      <c r="H91" s="51">
        <v>1</v>
      </c>
      <c r="I91" s="39">
        <v>43</v>
      </c>
      <c r="J91" s="51">
        <v>0.97674418604651159</v>
      </c>
      <c r="L91" s="39"/>
      <c r="M91" s="54"/>
      <c r="N91" s="51"/>
      <c r="O91" s="39">
        <v>34</v>
      </c>
      <c r="P91" s="54">
        <v>32</v>
      </c>
      <c r="Q91" s="46">
        <f t="shared" si="30"/>
        <v>0.94117647058823528</v>
      </c>
      <c r="R91" s="39">
        <v>24</v>
      </c>
      <c r="S91" s="54">
        <v>24</v>
      </c>
      <c r="T91" s="46">
        <f t="shared" si="31"/>
        <v>1</v>
      </c>
      <c r="U91" s="39">
        <v>43</v>
      </c>
      <c r="V91" s="54">
        <v>42</v>
      </c>
      <c r="W91" s="46">
        <f t="shared" si="32"/>
        <v>0.97674418604651159</v>
      </c>
      <c r="Y91" s="44"/>
    </row>
    <row r="92" spans="1:25" x14ac:dyDescent="0.25">
      <c r="A92" s="36">
        <v>38</v>
      </c>
      <c r="B92" s="37" t="s">
        <v>110</v>
      </c>
      <c r="C92" s="39"/>
      <c r="D92" s="51"/>
      <c r="E92" s="39"/>
      <c r="F92" s="51"/>
      <c r="G92" s="39"/>
      <c r="H92" s="51"/>
      <c r="I92" s="39"/>
      <c r="J92" s="51"/>
      <c r="L92" s="39"/>
      <c r="M92" s="54"/>
      <c r="N92" s="51"/>
      <c r="O92" s="39"/>
      <c r="P92" s="54"/>
      <c r="Q92" s="51"/>
      <c r="R92" s="39"/>
      <c r="S92" s="54"/>
      <c r="T92" s="51"/>
      <c r="U92" s="39"/>
      <c r="V92" s="54"/>
      <c r="W92" s="51"/>
      <c r="Y92" s="44"/>
    </row>
    <row r="93" spans="1:25" x14ac:dyDescent="0.25">
      <c r="A93" s="36">
        <v>39</v>
      </c>
      <c r="B93" s="37" t="s">
        <v>121</v>
      </c>
      <c r="C93" s="39"/>
      <c r="D93" s="51"/>
      <c r="E93" s="39"/>
      <c r="F93" s="51"/>
      <c r="G93" s="39"/>
      <c r="H93" s="51"/>
      <c r="I93" s="39"/>
      <c r="J93" s="51"/>
      <c r="L93" s="39"/>
      <c r="M93" s="54"/>
      <c r="N93" s="51"/>
      <c r="O93" s="39"/>
      <c r="P93" s="54"/>
      <c r="Q93" s="51"/>
      <c r="R93" s="39"/>
      <c r="S93" s="54"/>
      <c r="T93" s="51"/>
      <c r="U93" s="39"/>
      <c r="V93" s="54"/>
      <c r="W93" s="51"/>
      <c r="Y93" s="44"/>
    </row>
    <row r="94" spans="1:25" x14ac:dyDescent="0.25">
      <c r="A94" s="36">
        <v>40</v>
      </c>
      <c r="B94" s="37" t="s">
        <v>122</v>
      </c>
      <c r="C94" s="39">
        <v>6</v>
      </c>
      <c r="D94" s="51">
        <v>1</v>
      </c>
      <c r="E94" s="39"/>
      <c r="F94" s="51"/>
      <c r="G94" s="39"/>
      <c r="H94" s="51"/>
      <c r="I94" s="39"/>
      <c r="J94" s="51"/>
      <c r="L94" s="39">
        <v>6</v>
      </c>
      <c r="M94" s="54">
        <v>6</v>
      </c>
      <c r="N94" s="46">
        <f t="shared" ref="N94" si="33">M94/L94</f>
        <v>1</v>
      </c>
      <c r="O94" s="39"/>
      <c r="P94" s="54"/>
      <c r="Q94" s="51"/>
      <c r="R94" s="39"/>
      <c r="S94" s="54"/>
      <c r="T94" s="51"/>
      <c r="U94" s="39"/>
      <c r="V94" s="54"/>
      <c r="W94" s="51"/>
      <c r="Y94" s="44"/>
    </row>
    <row r="95" spans="1:25" x14ac:dyDescent="0.25">
      <c r="A95" s="36">
        <v>41</v>
      </c>
      <c r="B95" s="37" t="s">
        <v>113</v>
      </c>
      <c r="C95" s="39"/>
      <c r="D95" s="51"/>
      <c r="E95" s="39">
        <v>3</v>
      </c>
      <c r="F95" s="51">
        <v>1</v>
      </c>
      <c r="G95" s="39">
        <v>8</v>
      </c>
      <c r="H95" s="51">
        <v>1</v>
      </c>
      <c r="I95" s="39"/>
      <c r="J95" s="51"/>
      <c r="L95" s="39"/>
      <c r="M95" s="54"/>
      <c r="N95" s="51"/>
      <c r="O95" s="39">
        <v>3</v>
      </c>
      <c r="P95" s="54">
        <v>3</v>
      </c>
      <c r="Q95" s="46">
        <f t="shared" ref="Q95" si="34">P95/O95</f>
        <v>1</v>
      </c>
      <c r="R95" s="39">
        <v>8</v>
      </c>
      <c r="S95" s="54">
        <v>8</v>
      </c>
      <c r="T95" s="46">
        <f t="shared" ref="T95" si="35">S95/R95</f>
        <v>1</v>
      </c>
      <c r="U95" s="39"/>
      <c r="V95" s="54"/>
      <c r="W95" s="51"/>
      <c r="Y95" s="44"/>
    </row>
    <row r="96" spans="1:25" x14ac:dyDescent="0.25">
      <c r="A96" s="36">
        <v>42</v>
      </c>
      <c r="B96" s="37" t="s">
        <v>114</v>
      </c>
      <c r="C96" s="39"/>
      <c r="D96" s="51"/>
      <c r="E96" s="39"/>
      <c r="F96" s="51"/>
      <c r="G96" s="39"/>
      <c r="H96" s="51"/>
      <c r="I96" s="39"/>
      <c r="J96" s="51"/>
      <c r="L96" s="39"/>
      <c r="M96" s="54"/>
      <c r="N96" s="51"/>
      <c r="O96" s="39"/>
      <c r="P96" s="54"/>
      <c r="Q96" s="51"/>
      <c r="R96" s="39"/>
      <c r="S96" s="54"/>
      <c r="T96" s="51"/>
      <c r="U96" s="39"/>
      <c r="V96" s="54"/>
      <c r="W96" s="51"/>
      <c r="Y96" s="44"/>
    </row>
    <row r="97" spans="1:25" x14ac:dyDescent="0.25">
      <c r="A97" s="36">
        <v>43</v>
      </c>
      <c r="B97" s="37" t="s">
        <v>115</v>
      </c>
      <c r="C97" s="39"/>
      <c r="D97" s="51"/>
      <c r="E97" s="39"/>
      <c r="F97" s="51"/>
      <c r="G97" s="39"/>
      <c r="H97" s="51"/>
      <c r="I97" s="39"/>
      <c r="J97" s="51"/>
      <c r="L97" s="39"/>
      <c r="M97" s="54"/>
      <c r="N97" s="51"/>
      <c r="O97" s="39"/>
      <c r="P97" s="54"/>
      <c r="Q97" s="51"/>
      <c r="R97" s="39"/>
      <c r="S97" s="54"/>
      <c r="T97" s="51"/>
      <c r="U97" s="39"/>
      <c r="V97" s="54"/>
      <c r="W97" s="51"/>
      <c r="Y97" s="44"/>
    </row>
    <row r="98" spans="1:25" ht="20.100000000000001" customHeight="1" x14ac:dyDescent="0.25">
      <c r="A98" s="8" t="s">
        <v>11</v>
      </c>
      <c r="B98" s="8" t="s">
        <v>12</v>
      </c>
      <c r="C98" s="11">
        <f t="shared" ref="C98:I98" si="36">SUM(C99:C138)</f>
        <v>4081.5</v>
      </c>
      <c r="D98" s="16">
        <f>AVERAGE(D99:D138)</f>
        <v>0.97566666666666668</v>
      </c>
      <c r="E98" s="11">
        <f t="shared" si="36"/>
        <v>3051</v>
      </c>
      <c r="F98" s="16">
        <f>AVERAGE(F99:F138)</f>
        <v>0.98099999999999987</v>
      </c>
      <c r="G98" s="11">
        <f t="shared" si="36"/>
        <v>3337.5</v>
      </c>
      <c r="H98" s="16">
        <f>AVERAGE(H99:H138)</f>
        <v>0.97800000000000009</v>
      </c>
      <c r="I98" s="11">
        <f t="shared" si="36"/>
        <v>841.5</v>
      </c>
      <c r="J98" s="16">
        <f>AVERAGE(J99:J138)</f>
        <v>0.98049999999999993</v>
      </c>
    </row>
    <row r="99" spans="1:25" x14ac:dyDescent="0.25">
      <c r="A99" s="47">
        <v>1</v>
      </c>
      <c r="B99" s="48" t="s">
        <v>127</v>
      </c>
      <c r="C99" s="49">
        <v>2188.5</v>
      </c>
      <c r="D99" s="52">
        <v>0.97499999999999998</v>
      </c>
      <c r="E99" s="49">
        <v>2137.5</v>
      </c>
      <c r="F99" s="52">
        <v>0.98</v>
      </c>
      <c r="G99" s="49">
        <v>3060</v>
      </c>
      <c r="H99" s="52">
        <v>0.97899999999999998</v>
      </c>
      <c r="I99" s="49">
        <v>606</v>
      </c>
      <c r="J99" s="52">
        <v>0.98</v>
      </c>
      <c r="L99" s="49">
        <f>1459*1.5</f>
        <v>2188.5</v>
      </c>
      <c r="M99" s="55">
        <v>2134</v>
      </c>
      <c r="N99" s="46">
        <f>M99/L99</f>
        <v>0.97509709846927117</v>
      </c>
      <c r="O99" s="49">
        <f>1425*1.5</f>
        <v>2137.5</v>
      </c>
      <c r="P99" s="56">
        <v>2095</v>
      </c>
      <c r="Q99" s="46">
        <f t="shared" ref="N99:Q101" si="37">P99/O99</f>
        <v>0.9801169590643275</v>
      </c>
      <c r="R99" s="49">
        <f>2040*1.5</f>
        <v>3060</v>
      </c>
      <c r="S99" s="55">
        <v>2997</v>
      </c>
      <c r="T99" s="46">
        <f t="shared" ref="T99:T101" si="38">S99/R99</f>
        <v>0.97941176470588232</v>
      </c>
      <c r="U99" s="49">
        <f>404*1.5</f>
        <v>606</v>
      </c>
      <c r="V99" s="55">
        <v>594</v>
      </c>
      <c r="W99" s="46">
        <f t="shared" ref="W99:W101" si="39">V99/U99</f>
        <v>0.98019801980198018</v>
      </c>
      <c r="Y99" s="44"/>
    </row>
    <row r="100" spans="1:25" x14ac:dyDescent="0.25">
      <c r="A100" s="47">
        <v>2</v>
      </c>
      <c r="B100" s="48" t="s">
        <v>94</v>
      </c>
      <c r="C100" s="49">
        <v>1650</v>
      </c>
      <c r="D100" s="52">
        <v>0.97699999999999998</v>
      </c>
      <c r="E100" s="49">
        <v>775.5</v>
      </c>
      <c r="F100" s="52">
        <v>0.98499999999999999</v>
      </c>
      <c r="G100" s="49">
        <v>238.5</v>
      </c>
      <c r="H100" s="52">
        <v>0.98099999999999998</v>
      </c>
      <c r="I100" s="49">
        <v>235.5</v>
      </c>
      <c r="J100" s="52">
        <v>0.98099999999999998</v>
      </c>
      <c r="L100" s="49">
        <f>1100*1.5</f>
        <v>1650</v>
      </c>
      <c r="M100" s="55">
        <v>1612</v>
      </c>
      <c r="N100" s="46">
        <f t="shared" si="37"/>
        <v>0.97696969696969693</v>
      </c>
      <c r="O100" s="49">
        <f>517*1.5</f>
        <v>775.5</v>
      </c>
      <c r="P100" s="56">
        <v>764</v>
      </c>
      <c r="Q100" s="46">
        <f t="shared" si="37"/>
        <v>0.98517085751128308</v>
      </c>
      <c r="R100" s="49">
        <f>159*1.5</f>
        <v>238.5</v>
      </c>
      <c r="S100" s="55">
        <v>234</v>
      </c>
      <c r="T100" s="46">
        <f t="shared" si="38"/>
        <v>0.98113207547169812</v>
      </c>
      <c r="U100" s="49">
        <f>157*1.5</f>
        <v>235.5</v>
      </c>
      <c r="V100" s="55">
        <v>231</v>
      </c>
      <c r="W100" s="46">
        <f t="shared" si="39"/>
        <v>0.98089171974522293</v>
      </c>
      <c r="Y100" s="44"/>
    </row>
    <row r="101" spans="1:25" ht="31.5" x14ac:dyDescent="0.25">
      <c r="A101" s="47">
        <v>3</v>
      </c>
      <c r="B101" s="48" t="s">
        <v>128</v>
      </c>
      <c r="C101" s="49">
        <v>243</v>
      </c>
      <c r="D101" s="52">
        <v>0.97499999999999998</v>
      </c>
      <c r="E101" s="49">
        <v>138</v>
      </c>
      <c r="F101" s="52">
        <v>0.97799999999999998</v>
      </c>
      <c r="G101" s="49">
        <v>39</v>
      </c>
      <c r="H101" s="52">
        <v>0.97399999999999998</v>
      </c>
      <c r="I101" s="49"/>
      <c r="J101" s="52"/>
      <c r="L101" s="49">
        <f>162*1.5</f>
        <v>243</v>
      </c>
      <c r="M101" s="55">
        <v>237</v>
      </c>
      <c r="N101" s="46">
        <f t="shared" si="37"/>
        <v>0.97530864197530864</v>
      </c>
      <c r="O101" s="49">
        <f>92*1.5</f>
        <v>138</v>
      </c>
      <c r="P101" s="56">
        <v>135</v>
      </c>
      <c r="Q101" s="46">
        <f t="shared" si="37"/>
        <v>0.97826086956521741</v>
      </c>
      <c r="R101" s="49">
        <f>26*1.5</f>
        <v>39</v>
      </c>
      <c r="S101" s="55">
        <v>38</v>
      </c>
      <c r="T101" s="46">
        <f t="shared" si="38"/>
        <v>0.97435897435897434</v>
      </c>
      <c r="U101" s="49">
        <v>0</v>
      </c>
      <c r="V101" s="55"/>
      <c r="W101" s="46" t="e">
        <f t="shared" si="39"/>
        <v>#DIV/0!</v>
      </c>
      <c r="Y101" s="44"/>
    </row>
    <row r="102" spans="1:25" x14ac:dyDescent="0.25">
      <c r="A102" s="2">
        <v>4</v>
      </c>
      <c r="B102" s="2"/>
      <c r="C102" s="10"/>
      <c r="D102" s="17"/>
      <c r="E102" s="10"/>
      <c r="F102" s="17"/>
      <c r="G102" s="10"/>
      <c r="H102" s="17"/>
      <c r="I102" s="10"/>
      <c r="J102" s="17"/>
    </row>
    <row r="103" spans="1:25" x14ac:dyDescent="0.25">
      <c r="A103" s="2">
        <v>5</v>
      </c>
      <c r="B103" s="2"/>
      <c r="C103" s="10"/>
      <c r="D103" s="17"/>
      <c r="E103" s="10"/>
      <c r="F103" s="17"/>
      <c r="G103" s="10"/>
      <c r="H103" s="17"/>
      <c r="I103" s="10"/>
      <c r="J103" s="17"/>
    </row>
    <row r="104" spans="1:25" x14ac:dyDescent="0.25">
      <c r="A104" s="2">
        <v>6</v>
      </c>
      <c r="B104" s="2"/>
      <c r="C104" s="10"/>
      <c r="D104" s="17"/>
      <c r="E104" s="10"/>
      <c r="F104" s="17"/>
      <c r="G104" s="10"/>
      <c r="H104" s="17"/>
      <c r="I104" s="10"/>
      <c r="J104" s="17"/>
    </row>
    <row r="105" spans="1:25" x14ac:dyDescent="0.25">
      <c r="A105" s="2">
        <v>7</v>
      </c>
      <c r="B105" s="2"/>
      <c r="C105" s="10"/>
      <c r="D105" s="17"/>
      <c r="E105" s="10"/>
      <c r="F105" s="17"/>
      <c r="G105" s="10"/>
      <c r="H105" s="17"/>
      <c r="I105" s="10"/>
      <c r="J105" s="17"/>
    </row>
    <row r="106" spans="1:25" x14ac:dyDescent="0.25">
      <c r="A106" s="2">
        <v>8</v>
      </c>
      <c r="B106" s="2"/>
      <c r="C106" s="10"/>
      <c r="D106" s="17"/>
      <c r="E106" s="10"/>
      <c r="F106" s="17"/>
      <c r="G106" s="10"/>
      <c r="H106" s="17"/>
      <c r="I106" s="10"/>
      <c r="J106" s="17"/>
    </row>
    <row r="107" spans="1:25" x14ac:dyDescent="0.25">
      <c r="A107" s="2">
        <v>9</v>
      </c>
      <c r="B107" s="2"/>
      <c r="C107" s="10"/>
      <c r="D107" s="17"/>
      <c r="E107" s="10"/>
      <c r="F107" s="17"/>
      <c r="G107" s="10"/>
      <c r="H107" s="17"/>
      <c r="I107" s="10"/>
      <c r="J107" s="17"/>
    </row>
    <row r="108" spans="1:25" x14ac:dyDescent="0.25">
      <c r="A108" s="2">
        <v>10</v>
      </c>
      <c r="B108" s="2"/>
      <c r="C108" s="10"/>
      <c r="D108" s="17"/>
      <c r="E108" s="10"/>
      <c r="F108" s="17"/>
      <c r="G108" s="10"/>
      <c r="H108" s="17"/>
      <c r="I108" s="10"/>
      <c r="J108" s="17"/>
    </row>
    <row r="109" spans="1:25" x14ac:dyDescent="0.25">
      <c r="A109" s="2">
        <v>11</v>
      </c>
      <c r="B109" s="2"/>
      <c r="C109" s="10"/>
      <c r="D109" s="17"/>
      <c r="E109" s="10"/>
      <c r="F109" s="17"/>
      <c r="G109" s="10"/>
      <c r="H109" s="17"/>
      <c r="I109" s="10"/>
      <c r="J109" s="17"/>
    </row>
    <row r="110" spans="1:25" x14ac:dyDescent="0.25">
      <c r="A110" s="2">
        <v>12</v>
      </c>
      <c r="B110" s="2"/>
      <c r="C110" s="10"/>
      <c r="D110" s="17"/>
      <c r="E110" s="10"/>
      <c r="F110" s="17"/>
      <c r="G110" s="10"/>
      <c r="H110" s="17"/>
      <c r="I110" s="10"/>
      <c r="J110" s="17"/>
    </row>
    <row r="111" spans="1:25" x14ac:dyDescent="0.25">
      <c r="A111" s="2">
        <v>13</v>
      </c>
      <c r="B111" s="2"/>
      <c r="C111" s="10"/>
      <c r="D111" s="17"/>
      <c r="E111" s="10"/>
      <c r="F111" s="17"/>
      <c r="G111" s="10"/>
      <c r="H111" s="17"/>
      <c r="I111" s="10"/>
      <c r="J111" s="17"/>
    </row>
    <row r="112" spans="1:25" x14ac:dyDescent="0.25">
      <c r="A112" s="2">
        <v>14</v>
      </c>
      <c r="B112" s="2"/>
      <c r="C112" s="10"/>
      <c r="D112" s="17"/>
      <c r="E112" s="10"/>
      <c r="F112" s="17"/>
      <c r="G112" s="10"/>
      <c r="H112" s="17"/>
      <c r="I112" s="10"/>
      <c r="J112" s="17"/>
    </row>
    <row r="113" spans="1:10" x14ac:dyDescent="0.25">
      <c r="A113" s="2">
        <v>15</v>
      </c>
      <c r="B113" s="2"/>
      <c r="C113" s="10"/>
      <c r="D113" s="17"/>
      <c r="E113" s="10"/>
      <c r="F113" s="17"/>
      <c r="G113" s="10"/>
      <c r="H113" s="17"/>
      <c r="I113" s="10"/>
      <c r="J113" s="17"/>
    </row>
    <row r="114" spans="1:10" x14ac:dyDescent="0.25">
      <c r="A114" s="2">
        <v>16</v>
      </c>
      <c r="B114" s="2"/>
      <c r="C114" s="10"/>
      <c r="D114" s="17"/>
      <c r="E114" s="10"/>
      <c r="F114" s="17"/>
      <c r="G114" s="10"/>
      <c r="H114" s="17"/>
      <c r="I114" s="10"/>
      <c r="J114" s="17"/>
    </row>
    <row r="115" spans="1:10" x14ac:dyDescent="0.25">
      <c r="A115" s="2">
        <v>17</v>
      </c>
      <c r="B115" s="2"/>
      <c r="C115" s="10"/>
      <c r="D115" s="17"/>
      <c r="E115" s="10"/>
      <c r="F115" s="17"/>
      <c r="G115" s="10"/>
      <c r="H115" s="17"/>
      <c r="I115" s="10"/>
      <c r="J115" s="17"/>
    </row>
    <row r="116" spans="1:10" x14ac:dyDescent="0.25">
      <c r="A116" s="2">
        <v>18</v>
      </c>
      <c r="B116" s="2"/>
      <c r="C116" s="10"/>
      <c r="D116" s="17"/>
      <c r="E116" s="10"/>
      <c r="F116" s="17"/>
      <c r="G116" s="10"/>
      <c r="H116" s="17"/>
      <c r="I116" s="10"/>
      <c r="J116" s="17"/>
    </row>
    <row r="117" spans="1:10" x14ac:dyDescent="0.25">
      <c r="A117" s="2">
        <v>19</v>
      </c>
      <c r="B117" s="2"/>
      <c r="C117" s="10"/>
      <c r="D117" s="17"/>
      <c r="E117" s="10"/>
      <c r="F117" s="17"/>
      <c r="G117" s="10"/>
      <c r="H117" s="17"/>
      <c r="I117" s="10"/>
      <c r="J117" s="17"/>
    </row>
    <row r="118" spans="1:10" x14ac:dyDescent="0.25">
      <c r="A118" s="2">
        <v>20</v>
      </c>
      <c r="B118" s="2"/>
      <c r="C118" s="10"/>
      <c r="D118" s="17"/>
      <c r="E118" s="10"/>
      <c r="F118" s="17"/>
      <c r="G118" s="10"/>
      <c r="H118" s="17"/>
      <c r="I118" s="10"/>
      <c r="J118" s="17"/>
    </row>
    <row r="119" spans="1:10" x14ac:dyDescent="0.25">
      <c r="A119" s="2">
        <v>21</v>
      </c>
      <c r="B119" s="2"/>
      <c r="C119" s="10"/>
      <c r="D119" s="17"/>
      <c r="E119" s="10"/>
      <c r="F119" s="17"/>
      <c r="G119" s="10"/>
      <c r="H119" s="17"/>
      <c r="I119" s="10"/>
      <c r="J119" s="17"/>
    </row>
    <row r="120" spans="1:10" x14ac:dyDescent="0.25">
      <c r="A120" s="2">
        <v>22</v>
      </c>
      <c r="B120" s="2"/>
      <c r="C120" s="10"/>
      <c r="D120" s="17"/>
      <c r="E120" s="10"/>
      <c r="F120" s="17"/>
      <c r="G120" s="10"/>
      <c r="H120" s="17"/>
      <c r="I120" s="10"/>
      <c r="J120" s="17"/>
    </row>
    <row r="121" spans="1:10" x14ac:dyDescent="0.25">
      <c r="A121" s="2">
        <v>23</v>
      </c>
      <c r="B121" s="2"/>
      <c r="C121" s="10"/>
      <c r="D121" s="17"/>
      <c r="E121" s="10"/>
      <c r="F121" s="17"/>
      <c r="G121" s="10"/>
      <c r="H121" s="17"/>
      <c r="I121" s="10"/>
      <c r="J121" s="17"/>
    </row>
    <row r="122" spans="1:10" x14ac:dyDescent="0.25">
      <c r="A122" s="2">
        <v>24</v>
      </c>
      <c r="B122" s="2"/>
      <c r="C122" s="10"/>
      <c r="D122" s="17"/>
      <c r="E122" s="10"/>
      <c r="F122" s="17"/>
      <c r="G122" s="10"/>
      <c r="H122" s="17"/>
      <c r="I122" s="10"/>
      <c r="J122" s="17"/>
    </row>
    <row r="123" spans="1:10" x14ac:dyDescent="0.25">
      <c r="A123" s="2">
        <v>25</v>
      </c>
      <c r="B123" s="2"/>
      <c r="C123" s="10"/>
      <c r="D123" s="17"/>
      <c r="E123" s="10"/>
      <c r="F123" s="17"/>
      <c r="G123" s="10"/>
      <c r="H123" s="17"/>
      <c r="I123" s="10"/>
      <c r="J123" s="17"/>
    </row>
    <row r="124" spans="1:10" x14ac:dyDescent="0.25">
      <c r="A124" s="2">
        <v>26</v>
      </c>
      <c r="B124" s="2"/>
      <c r="C124" s="10"/>
      <c r="D124" s="17"/>
      <c r="E124" s="10"/>
      <c r="F124" s="17"/>
      <c r="G124" s="10"/>
      <c r="H124" s="17"/>
      <c r="I124" s="10"/>
      <c r="J124" s="17"/>
    </row>
    <row r="125" spans="1:10" x14ac:dyDescent="0.25">
      <c r="A125" s="2">
        <v>27</v>
      </c>
      <c r="B125" s="2"/>
      <c r="C125" s="10"/>
      <c r="D125" s="17"/>
      <c r="E125" s="10"/>
      <c r="F125" s="17"/>
      <c r="G125" s="10"/>
      <c r="H125" s="17"/>
      <c r="I125" s="10"/>
      <c r="J125" s="17"/>
    </row>
    <row r="126" spans="1:10" x14ac:dyDescent="0.25">
      <c r="A126" s="2">
        <v>28</v>
      </c>
      <c r="B126" s="2"/>
      <c r="C126" s="10"/>
      <c r="D126" s="17"/>
      <c r="E126" s="10"/>
      <c r="F126" s="17"/>
      <c r="G126" s="10"/>
      <c r="H126" s="17"/>
      <c r="I126" s="10"/>
      <c r="J126" s="17"/>
    </row>
    <row r="127" spans="1:10" x14ac:dyDescent="0.25">
      <c r="A127" s="2">
        <v>29</v>
      </c>
      <c r="B127" s="2"/>
      <c r="C127" s="10"/>
      <c r="D127" s="17"/>
      <c r="E127" s="10"/>
      <c r="F127" s="17"/>
      <c r="G127" s="10"/>
      <c r="H127" s="17"/>
      <c r="I127" s="10"/>
      <c r="J127" s="17"/>
    </row>
    <row r="128" spans="1:10" x14ac:dyDescent="0.25">
      <c r="A128" s="2">
        <v>30</v>
      </c>
      <c r="B128" s="2"/>
      <c r="C128" s="10"/>
      <c r="D128" s="17"/>
      <c r="E128" s="10"/>
      <c r="F128" s="17"/>
      <c r="G128" s="10"/>
      <c r="H128" s="17"/>
      <c r="I128" s="10"/>
      <c r="J128" s="17"/>
    </row>
    <row r="129" spans="1:10" x14ac:dyDescent="0.25">
      <c r="A129" s="2">
        <v>31</v>
      </c>
      <c r="B129" s="2"/>
      <c r="C129" s="10"/>
      <c r="D129" s="17"/>
      <c r="E129" s="10"/>
      <c r="F129" s="17"/>
      <c r="G129" s="10"/>
      <c r="H129" s="17"/>
      <c r="I129" s="10"/>
      <c r="J129" s="17"/>
    </row>
    <row r="130" spans="1:10" x14ac:dyDescent="0.25">
      <c r="A130" s="2">
        <v>32</v>
      </c>
      <c r="B130" s="2"/>
      <c r="C130" s="10"/>
      <c r="D130" s="17"/>
      <c r="E130" s="10"/>
      <c r="F130" s="17"/>
      <c r="G130" s="10"/>
      <c r="H130" s="17"/>
      <c r="I130" s="10"/>
      <c r="J130" s="17"/>
    </row>
    <row r="131" spans="1:10" x14ac:dyDescent="0.25">
      <c r="A131" s="2">
        <v>33</v>
      </c>
      <c r="B131" s="2"/>
      <c r="C131" s="10"/>
      <c r="D131" s="17"/>
      <c r="E131" s="10"/>
      <c r="F131" s="17"/>
      <c r="G131" s="10"/>
      <c r="H131" s="17"/>
      <c r="I131" s="10"/>
      <c r="J131" s="17"/>
    </row>
    <row r="132" spans="1:10" x14ac:dyDescent="0.25">
      <c r="A132" s="2">
        <v>34</v>
      </c>
      <c r="B132" s="2"/>
      <c r="C132" s="10"/>
      <c r="D132" s="17"/>
      <c r="E132" s="10"/>
      <c r="F132" s="17"/>
      <c r="G132" s="10"/>
      <c r="H132" s="17"/>
      <c r="I132" s="10"/>
      <c r="J132" s="17"/>
    </row>
    <row r="133" spans="1:10" x14ac:dyDescent="0.25">
      <c r="A133" s="2">
        <v>35</v>
      </c>
      <c r="B133" s="2"/>
      <c r="C133" s="10"/>
      <c r="D133" s="17"/>
      <c r="E133" s="10"/>
      <c r="F133" s="17"/>
      <c r="G133" s="10"/>
      <c r="H133" s="17"/>
      <c r="I133" s="10"/>
      <c r="J133" s="17"/>
    </row>
    <row r="134" spans="1:10" x14ac:dyDescent="0.25">
      <c r="A134" s="2">
        <v>36</v>
      </c>
      <c r="B134" s="2"/>
      <c r="C134" s="10"/>
      <c r="D134" s="17"/>
      <c r="E134" s="10"/>
      <c r="F134" s="17"/>
      <c r="G134" s="10"/>
      <c r="H134" s="17"/>
      <c r="I134" s="10"/>
      <c r="J134" s="17"/>
    </row>
    <row r="135" spans="1:10" x14ac:dyDescent="0.25">
      <c r="A135" s="2">
        <v>37</v>
      </c>
      <c r="B135" s="2"/>
      <c r="C135" s="10"/>
      <c r="D135" s="17"/>
      <c r="E135" s="10"/>
      <c r="F135" s="17"/>
      <c r="G135" s="10"/>
      <c r="H135" s="17"/>
      <c r="I135" s="10"/>
      <c r="J135" s="17"/>
    </row>
    <row r="136" spans="1:10" x14ac:dyDescent="0.25">
      <c r="A136" s="2">
        <v>38</v>
      </c>
      <c r="B136" s="2"/>
      <c r="C136" s="10"/>
      <c r="D136" s="17"/>
      <c r="E136" s="10"/>
      <c r="F136" s="17"/>
      <c r="G136" s="10"/>
      <c r="H136" s="17"/>
      <c r="I136" s="10"/>
      <c r="J136" s="17"/>
    </row>
    <row r="137" spans="1:10" x14ac:dyDescent="0.25">
      <c r="A137" s="2">
        <v>39</v>
      </c>
      <c r="B137" s="2"/>
      <c r="C137" s="10"/>
      <c r="D137" s="17"/>
      <c r="E137" s="10"/>
      <c r="F137" s="17"/>
      <c r="G137" s="10"/>
      <c r="H137" s="17"/>
      <c r="I137" s="10"/>
      <c r="J137" s="17"/>
    </row>
    <row r="138" spans="1:10" x14ac:dyDescent="0.25">
      <c r="A138" s="2">
        <v>40</v>
      </c>
      <c r="B138" s="2"/>
      <c r="C138" s="10"/>
      <c r="D138" s="17"/>
      <c r="E138" s="10"/>
      <c r="F138" s="17"/>
      <c r="G138" s="10"/>
      <c r="H138" s="17"/>
      <c r="I138" s="10"/>
      <c r="J138" s="17"/>
    </row>
  </sheetData>
  <mergeCells count="8">
    <mergeCell ref="I4:J4"/>
    <mergeCell ref="A1:J1"/>
    <mergeCell ref="C3:J3"/>
    <mergeCell ref="C4:D4"/>
    <mergeCell ref="A3:A5"/>
    <mergeCell ref="B3:B5"/>
    <mergeCell ref="E4:F4"/>
    <mergeCell ref="G4:H4"/>
  </mergeCells>
  <pageMargins left="0.7" right="0.7" top="0.75" bottom="0.75" header="0.3" footer="0.3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4"/>
  <sheetViews>
    <sheetView topLeftCell="A67" workbookViewId="0">
      <selection activeCell="H84" sqref="H84"/>
    </sheetView>
  </sheetViews>
  <sheetFormatPr defaultRowHeight="15.75" x14ac:dyDescent="0.25"/>
  <cols>
    <col min="1" max="1" width="5.75" style="44" customWidth="1"/>
    <col min="2" max="2" width="25.25" style="44" customWidth="1"/>
    <col min="3" max="3" width="11.5" style="44" customWidth="1"/>
    <col min="4" max="10" width="9.625" style="44" customWidth="1"/>
    <col min="11" max="11" width="26.75" style="44" customWidth="1"/>
    <col min="12" max="16384" width="9" style="44"/>
  </cols>
  <sheetData>
    <row r="1" spans="1:11" ht="33" customHeight="1" x14ac:dyDescent="0.25">
      <c r="A1" s="81" t="s">
        <v>29</v>
      </c>
      <c r="B1" s="81"/>
      <c r="C1" s="81"/>
      <c r="D1" s="81"/>
      <c r="E1" s="81"/>
      <c r="F1" s="81"/>
      <c r="G1" s="81"/>
      <c r="H1" s="81"/>
      <c r="I1" s="81"/>
      <c r="J1" s="81"/>
    </row>
    <row r="3" spans="1:11" ht="45" customHeight="1" x14ac:dyDescent="0.25">
      <c r="A3" s="67" t="s">
        <v>1</v>
      </c>
      <c r="B3" s="67" t="s">
        <v>30</v>
      </c>
      <c r="C3" s="67" t="s">
        <v>31</v>
      </c>
      <c r="D3" s="78" t="s">
        <v>69</v>
      </c>
      <c r="E3" s="79"/>
      <c r="F3" s="79"/>
      <c r="G3" s="79"/>
      <c r="H3" s="79"/>
      <c r="I3" s="79"/>
      <c r="J3" s="80"/>
      <c r="K3" s="84" t="s">
        <v>130</v>
      </c>
    </row>
    <row r="4" spans="1:11" ht="60" customHeight="1" x14ac:dyDescent="0.25">
      <c r="A4" s="68"/>
      <c r="B4" s="68"/>
      <c r="C4" s="68"/>
      <c r="D4" s="13" t="s">
        <v>32</v>
      </c>
      <c r="E4" s="13" t="s">
        <v>33</v>
      </c>
      <c r="F4" s="13" t="s">
        <v>34</v>
      </c>
      <c r="G4" s="13" t="s">
        <v>35</v>
      </c>
      <c r="H4" s="13" t="s">
        <v>36</v>
      </c>
      <c r="I4" s="13" t="s">
        <v>45</v>
      </c>
      <c r="J4" s="13" t="s">
        <v>46</v>
      </c>
      <c r="K4" s="85"/>
    </row>
    <row r="5" spans="1:11" ht="20.100000000000001" customHeight="1" x14ac:dyDescent="0.25">
      <c r="A5" s="57" t="s">
        <v>7</v>
      </c>
      <c r="B5" s="19" t="s">
        <v>37</v>
      </c>
      <c r="C5" s="20">
        <f>SUM(C6:C7)</f>
        <v>4</v>
      </c>
      <c r="D5" s="20">
        <f t="shared" ref="D5:J5" si="0">SUM(D6:D7)</f>
        <v>1</v>
      </c>
      <c r="E5" s="20">
        <f t="shared" si="0"/>
        <v>3</v>
      </c>
      <c r="F5" s="20">
        <f t="shared" si="0"/>
        <v>0</v>
      </c>
      <c r="G5" s="20">
        <f t="shared" si="0"/>
        <v>0</v>
      </c>
      <c r="H5" s="20">
        <f t="shared" si="0"/>
        <v>0</v>
      </c>
      <c r="I5" s="20">
        <f t="shared" si="0"/>
        <v>0</v>
      </c>
      <c r="J5" s="20">
        <f t="shared" si="0"/>
        <v>0</v>
      </c>
      <c r="K5" s="60"/>
    </row>
    <row r="6" spans="1:11" ht="20.100000000000001" customHeight="1" x14ac:dyDescent="0.25">
      <c r="A6" s="3">
        <v>1</v>
      </c>
      <c r="B6" s="3" t="s">
        <v>47</v>
      </c>
      <c r="C6" s="21">
        <f>SUM(D6:J6)</f>
        <v>1</v>
      </c>
      <c r="D6" s="21">
        <v>1</v>
      </c>
      <c r="E6" s="21"/>
      <c r="F6" s="21"/>
      <c r="G6" s="21"/>
      <c r="H6" s="21"/>
      <c r="I6" s="21"/>
      <c r="J6" s="21"/>
      <c r="K6" s="60"/>
    </row>
    <row r="7" spans="1:11" ht="20.100000000000001" customHeight="1" x14ac:dyDescent="0.25">
      <c r="A7" s="3">
        <v>2</v>
      </c>
      <c r="B7" s="3" t="s">
        <v>48</v>
      </c>
      <c r="C7" s="21">
        <f>SUM(D7:J7)</f>
        <v>3</v>
      </c>
      <c r="D7" s="21"/>
      <c r="E7" s="21">
        <v>3</v>
      </c>
      <c r="F7" s="21"/>
      <c r="G7" s="21"/>
      <c r="H7" s="21"/>
      <c r="I7" s="21"/>
      <c r="J7" s="21"/>
      <c r="K7" s="60"/>
    </row>
    <row r="8" spans="1:11" ht="20.100000000000001" customHeight="1" x14ac:dyDescent="0.25">
      <c r="A8" s="57" t="s">
        <v>9</v>
      </c>
      <c r="B8" s="19" t="s">
        <v>42</v>
      </c>
      <c r="C8" s="20">
        <f>SUM(C9:C11)</f>
        <v>106</v>
      </c>
      <c r="D8" s="20">
        <f t="shared" ref="D8:J8" si="1">SUM(D9:D11)</f>
        <v>0</v>
      </c>
      <c r="E8" s="20">
        <f t="shared" si="1"/>
        <v>6</v>
      </c>
      <c r="F8" s="20">
        <f t="shared" si="1"/>
        <v>58</v>
      </c>
      <c r="G8" s="20">
        <f t="shared" si="1"/>
        <v>9</v>
      </c>
      <c r="H8" s="20">
        <f t="shared" si="1"/>
        <v>13</v>
      </c>
      <c r="I8" s="20">
        <f t="shared" si="1"/>
        <v>0</v>
      </c>
      <c r="J8" s="20">
        <f t="shared" si="1"/>
        <v>20</v>
      </c>
      <c r="K8" s="60"/>
    </row>
    <row r="9" spans="1:11" ht="20.100000000000001" customHeight="1" x14ac:dyDescent="0.25">
      <c r="A9" s="18">
        <v>1</v>
      </c>
      <c r="B9" s="3" t="s">
        <v>38</v>
      </c>
      <c r="C9" s="21">
        <f>SUM(D9:J9)</f>
        <v>8</v>
      </c>
      <c r="D9" s="21"/>
      <c r="E9" s="21">
        <v>5</v>
      </c>
      <c r="F9" s="21">
        <v>3</v>
      </c>
      <c r="G9" s="21"/>
      <c r="H9" s="21"/>
      <c r="I9" s="21"/>
      <c r="J9" s="21"/>
      <c r="K9" s="60"/>
    </row>
    <row r="10" spans="1:11" ht="20.100000000000001" customHeight="1" x14ac:dyDescent="0.25">
      <c r="A10" s="18">
        <v>2</v>
      </c>
      <c r="B10" s="3" t="s">
        <v>39</v>
      </c>
      <c r="C10" s="21">
        <f>SUM(D10:J10)</f>
        <v>52</v>
      </c>
      <c r="D10" s="21"/>
      <c r="E10" s="21"/>
      <c r="F10" s="21">
        <v>38</v>
      </c>
      <c r="G10" s="21">
        <v>5</v>
      </c>
      <c r="H10" s="21">
        <v>7</v>
      </c>
      <c r="I10" s="21"/>
      <c r="J10" s="21">
        <v>2</v>
      </c>
      <c r="K10" s="60"/>
    </row>
    <row r="11" spans="1:11" ht="20.100000000000001" customHeight="1" x14ac:dyDescent="0.25">
      <c r="A11" s="18">
        <v>3</v>
      </c>
      <c r="B11" s="3" t="s">
        <v>40</v>
      </c>
      <c r="C11" s="21">
        <f>SUM(D11:J11)</f>
        <v>46</v>
      </c>
      <c r="D11" s="21"/>
      <c r="E11" s="21">
        <v>1</v>
      </c>
      <c r="F11" s="21">
        <v>17</v>
      </c>
      <c r="G11" s="21">
        <v>4</v>
      </c>
      <c r="H11" s="21">
        <v>6</v>
      </c>
      <c r="I11" s="21"/>
      <c r="J11" s="21">
        <v>18</v>
      </c>
      <c r="K11" s="60"/>
    </row>
    <row r="12" spans="1:11" ht="20.100000000000001" customHeight="1" x14ac:dyDescent="0.25">
      <c r="A12" s="57" t="s">
        <v>11</v>
      </c>
      <c r="B12" s="19" t="s">
        <v>41</v>
      </c>
      <c r="C12" s="20">
        <f>SUM(C13:C16)</f>
        <v>339</v>
      </c>
      <c r="D12" s="20">
        <f t="shared" ref="D12:J12" si="2">SUM(D13:D16)</f>
        <v>6</v>
      </c>
      <c r="E12" s="20">
        <f t="shared" si="2"/>
        <v>199</v>
      </c>
      <c r="F12" s="20">
        <f t="shared" si="2"/>
        <v>134</v>
      </c>
      <c r="G12" s="20">
        <f t="shared" si="2"/>
        <v>0</v>
      </c>
      <c r="H12" s="20">
        <f t="shared" si="2"/>
        <v>0</v>
      </c>
      <c r="I12" s="20">
        <f t="shared" si="2"/>
        <v>0</v>
      </c>
      <c r="J12" s="20">
        <f t="shared" si="2"/>
        <v>0</v>
      </c>
      <c r="K12" s="60"/>
    </row>
    <row r="13" spans="1:11" ht="20.100000000000001" customHeight="1" x14ac:dyDescent="0.25">
      <c r="A13" s="3">
        <v>1</v>
      </c>
      <c r="B13" s="3" t="s">
        <v>38</v>
      </c>
      <c r="C13" s="21">
        <f>SUM(D13:J13)</f>
        <v>30</v>
      </c>
      <c r="D13" s="21">
        <v>3</v>
      </c>
      <c r="E13" s="21">
        <v>25</v>
      </c>
      <c r="F13" s="21">
        <v>2</v>
      </c>
      <c r="G13" s="21"/>
      <c r="H13" s="21"/>
      <c r="I13" s="21"/>
      <c r="J13" s="21"/>
      <c r="K13" s="60"/>
    </row>
    <row r="14" spans="1:11" ht="20.100000000000001" customHeight="1" x14ac:dyDescent="0.25">
      <c r="A14" s="3">
        <v>2</v>
      </c>
      <c r="B14" s="3" t="s">
        <v>43</v>
      </c>
      <c r="C14" s="21">
        <f>SUM(D14:J14)</f>
        <v>177</v>
      </c>
      <c r="D14" s="21">
        <v>1</v>
      </c>
      <c r="E14" s="21">
        <v>113</v>
      </c>
      <c r="F14" s="21">
        <v>63</v>
      </c>
      <c r="G14" s="21"/>
      <c r="H14" s="21"/>
      <c r="I14" s="21"/>
      <c r="J14" s="21"/>
      <c r="K14" s="60"/>
    </row>
    <row r="15" spans="1:11" ht="20.100000000000001" customHeight="1" x14ac:dyDescent="0.25">
      <c r="A15" s="3">
        <v>3</v>
      </c>
      <c r="B15" s="3" t="s">
        <v>40</v>
      </c>
      <c r="C15" s="21">
        <f>SUM(D15:J15)</f>
        <v>1</v>
      </c>
      <c r="D15" s="21">
        <v>1</v>
      </c>
      <c r="E15" s="21"/>
      <c r="F15" s="21"/>
      <c r="G15" s="21"/>
      <c r="H15" s="21"/>
      <c r="I15" s="21"/>
      <c r="J15" s="21"/>
      <c r="K15" s="60"/>
    </row>
    <row r="16" spans="1:11" ht="20.100000000000001" customHeight="1" x14ac:dyDescent="0.25">
      <c r="A16" s="3">
        <v>4</v>
      </c>
      <c r="B16" s="3" t="s">
        <v>44</v>
      </c>
      <c r="C16" s="21">
        <f>SUM(D16:J16)</f>
        <v>131</v>
      </c>
      <c r="D16" s="21">
        <v>1</v>
      </c>
      <c r="E16" s="21">
        <v>61</v>
      </c>
      <c r="F16" s="21">
        <v>69</v>
      </c>
      <c r="G16" s="21"/>
      <c r="H16" s="21"/>
      <c r="I16" s="21"/>
      <c r="J16" s="21"/>
      <c r="K16" s="60"/>
    </row>
    <row r="17" spans="1:11" ht="25.5" customHeight="1" x14ac:dyDescent="0.25">
      <c r="A17" s="82" t="s">
        <v>13</v>
      </c>
      <c r="B17" s="83"/>
      <c r="C17" s="22">
        <f>+C5+C8+C12</f>
        <v>449</v>
      </c>
      <c r="D17" s="22">
        <f t="shared" ref="D17:J17" si="3">+D5+D8+D12</f>
        <v>7</v>
      </c>
      <c r="E17" s="22">
        <f t="shared" si="3"/>
        <v>208</v>
      </c>
      <c r="F17" s="22">
        <f t="shared" si="3"/>
        <v>192</v>
      </c>
      <c r="G17" s="22">
        <f t="shared" si="3"/>
        <v>9</v>
      </c>
      <c r="H17" s="22">
        <f t="shared" si="3"/>
        <v>13</v>
      </c>
      <c r="I17" s="22">
        <f t="shared" si="3"/>
        <v>0</v>
      </c>
      <c r="J17" s="22">
        <f t="shared" si="3"/>
        <v>20</v>
      </c>
      <c r="K17" s="60"/>
    </row>
    <row r="20" spans="1:11" ht="48.75" customHeight="1" x14ac:dyDescent="0.25">
      <c r="A20" s="67" t="s">
        <v>1</v>
      </c>
      <c r="B20" s="67" t="s">
        <v>30</v>
      </c>
      <c r="C20" s="67" t="s">
        <v>31</v>
      </c>
      <c r="D20" s="78" t="s">
        <v>70</v>
      </c>
      <c r="E20" s="79"/>
      <c r="F20" s="79"/>
      <c r="G20" s="79"/>
      <c r="H20" s="79"/>
      <c r="I20" s="79"/>
      <c r="J20" s="80"/>
      <c r="K20" s="84" t="s">
        <v>130</v>
      </c>
    </row>
    <row r="21" spans="1:11" ht="43.5" customHeight="1" x14ac:dyDescent="0.25">
      <c r="A21" s="68"/>
      <c r="B21" s="68"/>
      <c r="C21" s="68"/>
      <c r="D21" s="13" t="s">
        <v>49</v>
      </c>
      <c r="E21" s="13" t="s">
        <v>50</v>
      </c>
      <c r="F21" s="13" t="s">
        <v>51</v>
      </c>
      <c r="G21" s="13" t="s">
        <v>52</v>
      </c>
      <c r="H21" s="13" t="s">
        <v>53</v>
      </c>
      <c r="I21" s="13" t="s">
        <v>54</v>
      </c>
      <c r="J21" s="13" t="s">
        <v>55</v>
      </c>
      <c r="K21" s="85"/>
    </row>
    <row r="22" spans="1:11" ht="20.100000000000001" customHeight="1" x14ac:dyDescent="0.25">
      <c r="A22" s="57" t="s">
        <v>7</v>
      </c>
      <c r="B22" s="19" t="s">
        <v>37</v>
      </c>
      <c r="C22" s="20">
        <f>SUM(C23:C24)</f>
        <v>4</v>
      </c>
      <c r="D22" s="20">
        <f t="shared" ref="D22:I22" si="4">SUM(D23:D24)</f>
        <v>0</v>
      </c>
      <c r="E22" s="20">
        <f t="shared" si="4"/>
        <v>0</v>
      </c>
      <c r="F22" s="20">
        <f t="shared" si="4"/>
        <v>0</v>
      </c>
      <c r="G22" s="20">
        <f t="shared" si="4"/>
        <v>4</v>
      </c>
      <c r="H22" s="20">
        <f t="shared" si="4"/>
        <v>0</v>
      </c>
      <c r="I22" s="20">
        <f t="shared" si="4"/>
        <v>0</v>
      </c>
      <c r="J22" s="20">
        <f>SUM(J23:J24)</f>
        <v>0</v>
      </c>
      <c r="K22" s="60"/>
    </row>
    <row r="23" spans="1:11" ht="20.100000000000001" customHeight="1" x14ac:dyDescent="0.25">
      <c r="A23" s="3">
        <v>1</v>
      </c>
      <c r="B23" s="3" t="s">
        <v>47</v>
      </c>
      <c r="C23" s="21">
        <f>SUM(D23:J23)</f>
        <v>1</v>
      </c>
      <c r="D23" s="21"/>
      <c r="E23" s="21"/>
      <c r="F23" s="21"/>
      <c r="G23" s="21">
        <v>1</v>
      </c>
      <c r="H23" s="21"/>
      <c r="I23" s="21"/>
      <c r="J23" s="21"/>
      <c r="K23" s="60"/>
    </row>
    <row r="24" spans="1:11" ht="20.100000000000001" customHeight="1" x14ac:dyDescent="0.25">
      <c r="A24" s="3">
        <v>2</v>
      </c>
      <c r="B24" s="3" t="s">
        <v>48</v>
      </c>
      <c r="C24" s="21">
        <f>SUM(D24:J24)</f>
        <v>3</v>
      </c>
      <c r="D24" s="21"/>
      <c r="E24" s="21"/>
      <c r="F24" s="21"/>
      <c r="G24" s="21">
        <v>3</v>
      </c>
      <c r="H24" s="21"/>
      <c r="I24" s="21"/>
      <c r="J24" s="21"/>
      <c r="K24" s="60"/>
    </row>
    <row r="25" spans="1:11" ht="20.100000000000001" customHeight="1" x14ac:dyDescent="0.25">
      <c r="A25" s="57" t="s">
        <v>9</v>
      </c>
      <c r="B25" s="19" t="s">
        <v>42</v>
      </c>
      <c r="C25" s="20">
        <f>SUM(C26:C28)</f>
        <v>16</v>
      </c>
      <c r="D25" s="20">
        <f t="shared" ref="D25:J25" si="5">SUM(D26:D28)</f>
        <v>1</v>
      </c>
      <c r="E25" s="20">
        <f t="shared" si="5"/>
        <v>1</v>
      </c>
      <c r="F25" s="20">
        <f t="shared" si="5"/>
        <v>5</v>
      </c>
      <c r="G25" s="20">
        <f t="shared" si="5"/>
        <v>7</v>
      </c>
      <c r="H25" s="20">
        <f t="shared" si="5"/>
        <v>0</v>
      </c>
      <c r="I25" s="20">
        <f t="shared" si="5"/>
        <v>0</v>
      </c>
      <c r="J25" s="20">
        <f t="shared" si="5"/>
        <v>2</v>
      </c>
      <c r="K25" s="60"/>
    </row>
    <row r="26" spans="1:11" ht="20.100000000000001" customHeight="1" x14ac:dyDescent="0.25">
      <c r="A26" s="18">
        <v>1</v>
      </c>
      <c r="B26" s="3" t="s">
        <v>38</v>
      </c>
      <c r="C26" s="21">
        <f>SUM(D26:J26)</f>
        <v>2</v>
      </c>
      <c r="D26" s="21"/>
      <c r="E26" s="21"/>
      <c r="F26" s="21">
        <v>1</v>
      </c>
      <c r="G26" s="21"/>
      <c r="H26" s="21"/>
      <c r="I26" s="21"/>
      <c r="J26" s="21">
        <v>1</v>
      </c>
      <c r="K26" s="60"/>
    </row>
    <row r="27" spans="1:11" ht="20.100000000000001" customHeight="1" x14ac:dyDescent="0.25">
      <c r="A27" s="18">
        <v>2</v>
      </c>
      <c r="B27" s="3" t="s">
        <v>39</v>
      </c>
      <c r="C27" s="21">
        <f>SUM(D27:J27)</f>
        <v>10</v>
      </c>
      <c r="D27" s="21">
        <v>1</v>
      </c>
      <c r="E27" s="21">
        <v>1</v>
      </c>
      <c r="F27" s="21">
        <v>3</v>
      </c>
      <c r="G27" s="21">
        <v>4</v>
      </c>
      <c r="H27" s="21"/>
      <c r="I27" s="21"/>
      <c r="J27" s="21">
        <v>1</v>
      </c>
      <c r="K27" s="60"/>
    </row>
    <row r="28" spans="1:11" ht="20.100000000000001" customHeight="1" x14ac:dyDescent="0.25">
      <c r="A28" s="18">
        <v>3</v>
      </c>
      <c r="B28" s="3" t="s">
        <v>40</v>
      </c>
      <c r="C28" s="21">
        <f>SUM(D28:J28)</f>
        <v>4</v>
      </c>
      <c r="D28" s="21"/>
      <c r="E28" s="21"/>
      <c r="F28" s="21">
        <v>1</v>
      </c>
      <c r="G28" s="21">
        <v>3</v>
      </c>
      <c r="H28" s="21"/>
      <c r="I28" s="21"/>
      <c r="J28" s="21"/>
      <c r="K28" s="60"/>
    </row>
    <row r="29" spans="1:11" ht="20.100000000000001" customHeight="1" x14ac:dyDescent="0.25">
      <c r="A29" s="57" t="s">
        <v>11</v>
      </c>
      <c r="B29" s="19" t="s">
        <v>41</v>
      </c>
      <c r="C29" s="20">
        <f>SUM(C30:C33)</f>
        <v>339</v>
      </c>
      <c r="D29" s="20">
        <f t="shared" ref="D29:J29" si="6">SUM(D30:D33)</f>
        <v>2</v>
      </c>
      <c r="E29" s="20">
        <f t="shared" si="6"/>
        <v>61</v>
      </c>
      <c r="F29" s="20">
        <f t="shared" si="6"/>
        <v>65</v>
      </c>
      <c r="G29" s="20">
        <f t="shared" si="6"/>
        <v>137</v>
      </c>
      <c r="H29" s="20">
        <f t="shared" si="6"/>
        <v>49</v>
      </c>
      <c r="I29" s="20">
        <f t="shared" si="6"/>
        <v>12</v>
      </c>
      <c r="J29" s="20">
        <f t="shared" si="6"/>
        <v>13</v>
      </c>
      <c r="K29" s="60"/>
    </row>
    <row r="30" spans="1:11" ht="20.100000000000001" customHeight="1" x14ac:dyDescent="0.25">
      <c r="A30" s="3">
        <v>1</v>
      </c>
      <c r="B30" s="3" t="s">
        <v>38</v>
      </c>
      <c r="C30" s="21">
        <f>SUM(D30:J30)</f>
        <v>30</v>
      </c>
      <c r="D30" s="21"/>
      <c r="E30" s="21">
        <v>5</v>
      </c>
      <c r="F30" s="21">
        <v>6</v>
      </c>
      <c r="G30" s="21">
        <v>14</v>
      </c>
      <c r="H30" s="21"/>
      <c r="I30" s="21">
        <v>2</v>
      </c>
      <c r="J30" s="21">
        <v>3</v>
      </c>
      <c r="K30" s="60"/>
    </row>
    <row r="31" spans="1:11" ht="20.100000000000001" customHeight="1" x14ac:dyDescent="0.25">
      <c r="A31" s="3">
        <v>2</v>
      </c>
      <c r="B31" s="3" t="s">
        <v>43</v>
      </c>
      <c r="C31" s="21">
        <f>SUM(D31:J31)</f>
        <v>177</v>
      </c>
      <c r="D31" s="21"/>
      <c r="E31" s="21">
        <v>44</v>
      </c>
      <c r="F31" s="21">
        <v>33</v>
      </c>
      <c r="G31" s="21">
        <v>74</v>
      </c>
      <c r="H31" s="21">
        <v>13</v>
      </c>
      <c r="I31" s="21">
        <v>7</v>
      </c>
      <c r="J31" s="21">
        <v>6</v>
      </c>
      <c r="K31" s="60"/>
    </row>
    <row r="32" spans="1:11" ht="20.100000000000001" customHeight="1" x14ac:dyDescent="0.25">
      <c r="A32" s="3">
        <v>3</v>
      </c>
      <c r="B32" s="3" t="s">
        <v>40</v>
      </c>
      <c r="C32" s="21">
        <f>SUM(D32:J32)</f>
        <v>1</v>
      </c>
      <c r="D32" s="21"/>
      <c r="E32" s="21"/>
      <c r="F32" s="21"/>
      <c r="G32" s="21"/>
      <c r="H32" s="21"/>
      <c r="I32" s="21">
        <v>1</v>
      </c>
      <c r="J32" s="21"/>
      <c r="K32" s="60"/>
    </row>
    <row r="33" spans="1:11" ht="20.100000000000001" customHeight="1" x14ac:dyDescent="0.25">
      <c r="A33" s="3">
        <v>4</v>
      </c>
      <c r="B33" s="3" t="s">
        <v>44</v>
      </c>
      <c r="C33" s="21">
        <f>SUM(D33:J33)</f>
        <v>131</v>
      </c>
      <c r="D33" s="21">
        <v>2</v>
      </c>
      <c r="E33" s="21">
        <v>12</v>
      </c>
      <c r="F33" s="21">
        <v>26</v>
      </c>
      <c r="G33" s="21">
        <v>49</v>
      </c>
      <c r="H33" s="21">
        <v>36</v>
      </c>
      <c r="I33" s="21">
        <v>2</v>
      </c>
      <c r="J33" s="21">
        <v>4</v>
      </c>
      <c r="K33" s="60"/>
    </row>
    <row r="34" spans="1:11" ht="20.100000000000001" customHeight="1" x14ac:dyDescent="0.25">
      <c r="A34" s="82" t="s">
        <v>13</v>
      </c>
      <c r="B34" s="83"/>
      <c r="C34" s="22">
        <f>+C22+C25+C29</f>
        <v>359</v>
      </c>
      <c r="D34" s="22">
        <f t="shared" ref="D34:J34" si="7">+D22+D25+D29</f>
        <v>3</v>
      </c>
      <c r="E34" s="22">
        <f t="shared" si="7"/>
        <v>62</v>
      </c>
      <c r="F34" s="22">
        <f t="shared" si="7"/>
        <v>70</v>
      </c>
      <c r="G34" s="22">
        <f t="shared" si="7"/>
        <v>148</v>
      </c>
      <c r="H34" s="22">
        <f t="shared" si="7"/>
        <v>49</v>
      </c>
      <c r="I34" s="22">
        <f t="shared" si="7"/>
        <v>12</v>
      </c>
      <c r="J34" s="22">
        <f t="shared" si="7"/>
        <v>15</v>
      </c>
      <c r="K34" s="60"/>
    </row>
    <row r="37" spans="1:11" ht="47.25" customHeight="1" x14ac:dyDescent="0.25">
      <c r="A37" s="67" t="s">
        <v>1</v>
      </c>
      <c r="B37" s="67" t="s">
        <v>30</v>
      </c>
      <c r="C37" s="67" t="s">
        <v>31</v>
      </c>
      <c r="D37" s="78" t="s">
        <v>71</v>
      </c>
      <c r="E37" s="79"/>
      <c r="F37" s="79"/>
      <c r="G37" s="79"/>
      <c r="H37" s="79"/>
      <c r="I37" s="79"/>
      <c r="J37" s="80"/>
      <c r="K37" s="84" t="s">
        <v>130</v>
      </c>
    </row>
    <row r="38" spans="1:11" ht="58.5" customHeight="1" x14ac:dyDescent="0.25">
      <c r="A38" s="68"/>
      <c r="B38" s="68"/>
      <c r="C38" s="68"/>
      <c r="D38" s="13" t="s">
        <v>56</v>
      </c>
      <c r="E38" s="13" t="s">
        <v>57</v>
      </c>
      <c r="F38" s="13" t="s">
        <v>58</v>
      </c>
      <c r="G38" s="13" t="s">
        <v>59</v>
      </c>
      <c r="H38" s="13" t="s">
        <v>60</v>
      </c>
      <c r="I38" s="13" t="s">
        <v>61</v>
      </c>
      <c r="J38" s="13" t="s">
        <v>62</v>
      </c>
      <c r="K38" s="85"/>
    </row>
    <row r="39" spans="1:11" ht="20.100000000000001" customHeight="1" x14ac:dyDescent="0.25">
      <c r="A39" s="57" t="s">
        <v>7</v>
      </c>
      <c r="B39" s="19" t="s">
        <v>37</v>
      </c>
      <c r="C39" s="20">
        <f>SUM(C40:C41)</f>
        <v>3</v>
      </c>
      <c r="D39" s="20">
        <f t="shared" ref="D39:J39" si="8">SUM(D40:D41)</f>
        <v>0</v>
      </c>
      <c r="E39" s="20">
        <f t="shared" si="8"/>
        <v>0</v>
      </c>
      <c r="F39" s="20">
        <f t="shared" si="8"/>
        <v>0</v>
      </c>
      <c r="G39" s="20">
        <f t="shared" si="8"/>
        <v>2</v>
      </c>
      <c r="H39" s="20">
        <f t="shared" si="8"/>
        <v>1</v>
      </c>
      <c r="I39" s="20">
        <f t="shared" si="8"/>
        <v>0</v>
      </c>
      <c r="J39" s="20">
        <f t="shared" si="8"/>
        <v>0</v>
      </c>
      <c r="K39" s="60"/>
    </row>
    <row r="40" spans="1:11" ht="20.100000000000001" customHeight="1" x14ac:dyDescent="0.25">
      <c r="A40" s="3">
        <v>1</v>
      </c>
      <c r="B40" s="3" t="s">
        <v>47</v>
      </c>
      <c r="C40" s="21">
        <f>SUM(D40:J40)</f>
        <v>0</v>
      </c>
      <c r="D40" s="21"/>
      <c r="E40" s="21"/>
      <c r="F40" s="21"/>
      <c r="G40" s="21"/>
      <c r="H40" s="21"/>
      <c r="I40" s="21"/>
      <c r="J40" s="21"/>
      <c r="K40" s="60" t="s">
        <v>131</v>
      </c>
    </row>
    <row r="41" spans="1:11" ht="20.100000000000001" customHeight="1" x14ac:dyDescent="0.25">
      <c r="A41" s="3">
        <v>2</v>
      </c>
      <c r="B41" s="3" t="s">
        <v>48</v>
      </c>
      <c r="C41" s="21">
        <f>SUM(D41:J41)</f>
        <v>3</v>
      </c>
      <c r="D41" s="21"/>
      <c r="E41" s="21"/>
      <c r="F41" s="21"/>
      <c r="G41" s="21">
        <v>2</v>
      </c>
      <c r="H41" s="21">
        <v>1</v>
      </c>
      <c r="I41" s="21"/>
      <c r="J41" s="21"/>
      <c r="K41" s="60"/>
    </row>
    <row r="42" spans="1:11" ht="20.100000000000001" customHeight="1" x14ac:dyDescent="0.25">
      <c r="A42" s="57" t="s">
        <v>9</v>
      </c>
      <c r="B42" s="19" t="s">
        <v>42</v>
      </c>
      <c r="C42" s="20">
        <f>SUM(C43:C45)</f>
        <v>78</v>
      </c>
      <c r="D42" s="20">
        <f t="shared" ref="D42:J42" si="9">SUM(D43:D45)</f>
        <v>67</v>
      </c>
      <c r="E42" s="20">
        <f t="shared" si="9"/>
        <v>0</v>
      </c>
      <c r="F42" s="20">
        <f t="shared" si="9"/>
        <v>4</v>
      </c>
      <c r="G42" s="20">
        <f t="shared" si="9"/>
        <v>5</v>
      </c>
      <c r="H42" s="20">
        <f t="shared" si="9"/>
        <v>2</v>
      </c>
      <c r="I42" s="20">
        <f t="shared" si="9"/>
        <v>0</v>
      </c>
      <c r="J42" s="20">
        <f t="shared" si="9"/>
        <v>0</v>
      </c>
      <c r="K42" s="60"/>
    </row>
    <row r="43" spans="1:11" ht="31.15" customHeight="1" x14ac:dyDescent="0.25">
      <c r="A43" s="18">
        <v>1</v>
      </c>
      <c r="B43" s="3" t="s">
        <v>38</v>
      </c>
      <c r="C43" s="21">
        <f>SUM(D43:J43)</f>
        <v>6</v>
      </c>
      <c r="D43" s="21"/>
      <c r="E43" s="21"/>
      <c r="F43" s="21">
        <v>2</v>
      </c>
      <c r="G43" s="21">
        <v>4</v>
      </c>
      <c r="H43" s="21"/>
      <c r="I43" s="21"/>
      <c r="J43" s="21"/>
      <c r="K43" s="61" t="s">
        <v>132</v>
      </c>
    </row>
    <row r="44" spans="1:11" ht="20.100000000000001" customHeight="1" x14ac:dyDescent="0.25">
      <c r="A44" s="18">
        <v>2</v>
      </c>
      <c r="B44" s="3" t="s">
        <v>39</v>
      </c>
      <c r="C44" s="21">
        <f>SUM(D44:J44)</f>
        <v>48</v>
      </c>
      <c r="D44" s="21">
        <v>47</v>
      </c>
      <c r="E44" s="21"/>
      <c r="F44" s="21"/>
      <c r="G44" s="21">
        <v>1</v>
      </c>
      <c r="H44" s="21"/>
      <c r="I44" s="21"/>
      <c r="J44" s="21"/>
      <c r="K44" s="60" t="s">
        <v>131</v>
      </c>
    </row>
    <row r="45" spans="1:11" ht="20.100000000000001" customHeight="1" x14ac:dyDescent="0.25">
      <c r="A45" s="18">
        <v>3</v>
      </c>
      <c r="B45" s="3" t="s">
        <v>40</v>
      </c>
      <c r="C45" s="21">
        <f>SUM(D45:J45)</f>
        <v>24</v>
      </c>
      <c r="D45" s="21">
        <v>20</v>
      </c>
      <c r="E45" s="21"/>
      <c r="F45" s="21">
        <v>2</v>
      </c>
      <c r="G45" s="21"/>
      <c r="H45" s="21">
        <v>2</v>
      </c>
      <c r="I45" s="21"/>
      <c r="J45" s="21"/>
      <c r="K45" s="60"/>
    </row>
    <row r="46" spans="1:11" ht="20.100000000000001" customHeight="1" x14ac:dyDescent="0.25">
      <c r="A46" s="57" t="s">
        <v>11</v>
      </c>
      <c r="B46" s="19" t="s">
        <v>41</v>
      </c>
      <c r="C46" s="20">
        <f>SUM(C47:C50)</f>
        <v>289</v>
      </c>
      <c r="D46" s="20">
        <f t="shared" ref="D46:J46" si="10">SUM(D47:D50)</f>
        <v>142</v>
      </c>
      <c r="E46" s="20">
        <f t="shared" si="10"/>
        <v>0</v>
      </c>
      <c r="F46" s="20">
        <f t="shared" si="10"/>
        <v>5</v>
      </c>
      <c r="G46" s="20">
        <f t="shared" si="10"/>
        <v>123</v>
      </c>
      <c r="H46" s="20">
        <f t="shared" si="10"/>
        <v>16</v>
      </c>
      <c r="I46" s="20">
        <f t="shared" si="10"/>
        <v>3</v>
      </c>
      <c r="J46" s="20">
        <f t="shared" si="10"/>
        <v>0</v>
      </c>
      <c r="K46" s="60"/>
    </row>
    <row r="47" spans="1:11" ht="20.100000000000001" customHeight="1" x14ac:dyDescent="0.25">
      <c r="A47" s="3">
        <v>1</v>
      </c>
      <c r="B47" s="3" t="s">
        <v>38</v>
      </c>
      <c r="C47" s="21">
        <f>SUM(D47:J47)</f>
        <v>25</v>
      </c>
      <c r="D47" s="21">
        <v>7</v>
      </c>
      <c r="E47" s="21"/>
      <c r="F47" s="21">
        <v>1</v>
      </c>
      <c r="G47" s="21">
        <v>15</v>
      </c>
      <c r="H47" s="21">
        <v>2</v>
      </c>
      <c r="I47" s="21"/>
      <c r="J47" s="21"/>
      <c r="K47" s="60" t="s">
        <v>133</v>
      </c>
    </row>
    <row r="48" spans="1:11" ht="51.6" customHeight="1" x14ac:dyDescent="0.25">
      <c r="A48" s="3">
        <v>2</v>
      </c>
      <c r="B48" s="3" t="s">
        <v>43</v>
      </c>
      <c r="C48" s="21">
        <f>SUM(D48:J48)</f>
        <v>155</v>
      </c>
      <c r="D48" s="21">
        <v>70</v>
      </c>
      <c r="E48" s="21"/>
      <c r="F48" s="21">
        <v>2</v>
      </c>
      <c r="G48" s="21">
        <v>77</v>
      </c>
      <c r="H48" s="21">
        <v>6</v>
      </c>
      <c r="I48" s="21"/>
      <c r="J48" s="21"/>
      <c r="K48" s="62" t="s">
        <v>134</v>
      </c>
    </row>
    <row r="49" spans="1:11" ht="20.100000000000001" customHeight="1" x14ac:dyDescent="0.25">
      <c r="A49" s="3">
        <v>3</v>
      </c>
      <c r="B49" s="3" t="s">
        <v>40</v>
      </c>
      <c r="C49" s="21">
        <f>SUM(D49:J49)</f>
        <v>1</v>
      </c>
      <c r="D49" s="21">
        <v>1</v>
      </c>
      <c r="E49" s="21"/>
      <c r="F49" s="21"/>
      <c r="G49" s="21"/>
      <c r="H49" s="21"/>
      <c r="I49" s="21"/>
      <c r="J49" s="21"/>
      <c r="K49" s="60"/>
    </row>
    <row r="50" spans="1:11" ht="20.100000000000001" customHeight="1" x14ac:dyDescent="0.25">
      <c r="A50" s="3">
        <v>4</v>
      </c>
      <c r="B50" s="3" t="s">
        <v>44</v>
      </c>
      <c r="C50" s="21">
        <f>SUM(D50:J50)</f>
        <v>108</v>
      </c>
      <c r="D50" s="21">
        <v>64</v>
      </c>
      <c r="E50" s="21"/>
      <c r="F50" s="21">
        <v>2</v>
      </c>
      <c r="G50" s="21">
        <v>31</v>
      </c>
      <c r="H50" s="21">
        <v>8</v>
      </c>
      <c r="I50" s="21">
        <v>3</v>
      </c>
      <c r="J50" s="21"/>
      <c r="K50" s="60"/>
    </row>
    <row r="51" spans="1:11" ht="20.100000000000001" customHeight="1" x14ac:dyDescent="0.25">
      <c r="A51" s="82" t="s">
        <v>13</v>
      </c>
      <c r="B51" s="83"/>
      <c r="C51" s="22">
        <f>+C39+C42+C46</f>
        <v>370</v>
      </c>
      <c r="D51" s="22">
        <f t="shared" ref="D51:J51" si="11">+D39+D42+D46</f>
        <v>209</v>
      </c>
      <c r="E51" s="22">
        <f t="shared" si="11"/>
        <v>0</v>
      </c>
      <c r="F51" s="22">
        <f t="shared" si="11"/>
        <v>9</v>
      </c>
      <c r="G51" s="22">
        <f t="shared" si="11"/>
        <v>130</v>
      </c>
      <c r="H51" s="22">
        <f t="shared" si="11"/>
        <v>19</v>
      </c>
      <c r="I51" s="22">
        <f t="shared" si="11"/>
        <v>3</v>
      </c>
      <c r="J51" s="22">
        <f t="shared" si="11"/>
        <v>0</v>
      </c>
      <c r="K51" s="60"/>
    </row>
    <row r="54" spans="1:11" ht="41.25" customHeight="1" x14ac:dyDescent="0.25">
      <c r="A54" s="67" t="s">
        <v>1</v>
      </c>
      <c r="B54" s="67" t="s">
        <v>30</v>
      </c>
      <c r="C54" s="67" t="s">
        <v>31</v>
      </c>
      <c r="D54" s="78" t="s">
        <v>72</v>
      </c>
      <c r="E54" s="79"/>
      <c r="F54" s="79"/>
      <c r="G54" s="79"/>
      <c r="H54" s="79"/>
      <c r="I54" s="79"/>
      <c r="J54" s="80"/>
      <c r="K54" s="84" t="s">
        <v>130</v>
      </c>
    </row>
    <row r="55" spans="1:11" ht="45.75" customHeight="1" x14ac:dyDescent="0.25">
      <c r="A55" s="68"/>
      <c r="B55" s="68"/>
      <c r="C55" s="68"/>
      <c r="D55" s="13" t="s">
        <v>56</v>
      </c>
      <c r="E55" s="13" t="s">
        <v>36</v>
      </c>
      <c r="F55" s="13" t="s">
        <v>35</v>
      </c>
      <c r="G55" s="13" t="s">
        <v>34</v>
      </c>
      <c r="H55" s="13" t="s">
        <v>63</v>
      </c>
      <c r="I55" s="13" t="s">
        <v>64</v>
      </c>
      <c r="J55" s="13" t="s">
        <v>65</v>
      </c>
      <c r="K55" s="85"/>
    </row>
    <row r="56" spans="1:11" ht="20.100000000000001" customHeight="1" x14ac:dyDescent="0.25">
      <c r="A56" s="57" t="s">
        <v>7</v>
      </c>
      <c r="B56" s="19" t="s">
        <v>37</v>
      </c>
      <c r="C56" s="20">
        <f>SUM(C57:C58)</f>
        <v>4</v>
      </c>
      <c r="D56" s="20">
        <f t="shared" ref="D56:J56" si="12">SUM(D57:D58)</f>
        <v>1</v>
      </c>
      <c r="E56" s="20">
        <f t="shared" si="12"/>
        <v>3</v>
      </c>
      <c r="F56" s="20">
        <f t="shared" si="12"/>
        <v>0</v>
      </c>
      <c r="G56" s="20">
        <f t="shared" si="12"/>
        <v>0</v>
      </c>
      <c r="H56" s="20">
        <f t="shared" si="12"/>
        <v>0</v>
      </c>
      <c r="I56" s="20">
        <f t="shared" si="12"/>
        <v>0</v>
      </c>
      <c r="J56" s="20">
        <f t="shared" si="12"/>
        <v>0</v>
      </c>
      <c r="K56" s="60"/>
    </row>
    <row r="57" spans="1:11" ht="20.100000000000001" customHeight="1" x14ac:dyDescent="0.25">
      <c r="A57" s="3">
        <v>1</v>
      </c>
      <c r="B57" s="3" t="s">
        <v>47</v>
      </c>
      <c r="C57" s="21">
        <f>SUM(D57:J57)</f>
        <v>1</v>
      </c>
      <c r="D57" s="21"/>
      <c r="E57" s="21">
        <v>1</v>
      </c>
      <c r="F57" s="21"/>
      <c r="G57" s="21"/>
      <c r="H57" s="21"/>
      <c r="I57" s="21"/>
      <c r="J57" s="21"/>
      <c r="K57" s="60"/>
    </row>
    <row r="58" spans="1:11" ht="20.100000000000001" customHeight="1" x14ac:dyDescent="0.25">
      <c r="A58" s="3">
        <v>2</v>
      </c>
      <c r="B58" s="3" t="s">
        <v>48</v>
      </c>
      <c r="C58" s="21">
        <f>SUM(D58:J58)</f>
        <v>3</v>
      </c>
      <c r="D58" s="21">
        <v>1</v>
      </c>
      <c r="E58" s="21">
        <v>2</v>
      </c>
      <c r="F58" s="21"/>
      <c r="G58" s="21"/>
      <c r="H58" s="21"/>
      <c r="I58" s="21"/>
      <c r="J58" s="21"/>
      <c r="K58" s="60"/>
    </row>
    <row r="59" spans="1:11" ht="20.100000000000001" customHeight="1" x14ac:dyDescent="0.25">
      <c r="A59" s="57" t="s">
        <v>9</v>
      </c>
      <c r="B59" s="19" t="s">
        <v>42</v>
      </c>
      <c r="C59" s="20">
        <f>SUM(C60:C62)</f>
        <v>79</v>
      </c>
      <c r="D59" s="20">
        <f t="shared" ref="D59:J59" si="13">SUM(D60:D62)</f>
        <v>48</v>
      </c>
      <c r="E59" s="20">
        <f t="shared" si="13"/>
        <v>3</v>
      </c>
      <c r="F59" s="20">
        <f t="shared" si="13"/>
        <v>4</v>
      </c>
      <c r="G59" s="20">
        <f t="shared" si="13"/>
        <v>7</v>
      </c>
      <c r="H59" s="20">
        <f t="shared" si="13"/>
        <v>1</v>
      </c>
      <c r="I59" s="20">
        <f t="shared" si="13"/>
        <v>16</v>
      </c>
      <c r="J59" s="20">
        <f t="shared" si="13"/>
        <v>0</v>
      </c>
      <c r="K59" s="60"/>
    </row>
    <row r="60" spans="1:11" ht="20.100000000000001" customHeight="1" x14ac:dyDescent="0.25">
      <c r="A60" s="18">
        <v>1</v>
      </c>
      <c r="B60" s="3" t="s">
        <v>38</v>
      </c>
      <c r="C60" s="21">
        <f>SUM(D60:J60)</f>
        <v>8</v>
      </c>
      <c r="D60" s="21">
        <v>4</v>
      </c>
      <c r="E60" s="21"/>
      <c r="F60" s="21"/>
      <c r="G60" s="21"/>
      <c r="H60" s="21"/>
      <c r="I60" s="21">
        <v>4</v>
      </c>
      <c r="J60" s="21"/>
      <c r="K60" s="60"/>
    </row>
    <row r="61" spans="1:11" ht="20.100000000000001" customHeight="1" x14ac:dyDescent="0.25">
      <c r="A61" s="18">
        <v>2</v>
      </c>
      <c r="B61" s="3" t="s">
        <v>39</v>
      </c>
      <c r="C61" s="21">
        <f>SUM(D61:J61)</f>
        <v>48</v>
      </c>
      <c r="D61" s="21">
        <v>30</v>
      </c>
      <c r="E61" s="21">
        <v>2</v>
      </c>
      <c r="F61" s="21">
        <v>3</v>
      </c>
      <c r="G61" s="21">
        <v>6</v>
      </c>
      <c r="H61" s="21"/>
      <c r="I61" s="21">
        <v>7</v>
      </c>
      <c r="J61" s="21"/>
      <c r="K61" s="60"/>
    </row>
    <row r="62" spans="1:11" ht="20.100000000000001" customHeight="1" x14ac:dyDescent="0.25">
      <c r="A62" s="18">
        <v>3</v>
      </c>
      <c r="B62" s="3" t="s">
        <v>40</v>
      </c>
      <c r="C62" s="21">
        <f>SUM(D62:J62)</f>
        <v>23</v>
      </c>
      <c r="D62" s="21">
        <v>14</v>
      </c>
      <c r="E62" s="21">
        <v>1</v>
      </c>
      <c r="F62" s="21">
        <v>1</v>
      </c>
      <c r="G62" s="21">
        <v>1</v>
      </c>
      <c r="H62" s="21">
        <v>1</v>
      </c>
      <c r="I62" s="21">
        <v>5</v>
      </c>
      <c r="J62" s="21"/>
      <c r="K62" s="60"/>
    </row>
    <row r="63" spans="1:11" ht="20.100000000000001" customHeight="1" x14ac:dyDescent="0.25">
      <c r="A63" s="57" t="s">
        <v>11</v>
      </c>
      <c r="B63" s="19" t="s">
        <v>41</v>
      </c>
      <c r="C63" s="20">
        <f>SUM(C64:C67)</f>
        <v>282</v>
      </c>
      <c r="D63" s="20">
        <f t="shared" ref="D63:J63" si="14">SUM(D64:D67)</f>
        <v>135</v>
      </c>
      <c r="E63" s="20">
        <f t="shared" si="14"/>
        <v>1</v>
      </c>
      <c r="F63" s="20">
        <f t="shared" si="14"/>
        <v>1</v>
      </c>
      <c r="G63" s="20">
        <f t="shared" si="14"/>
        <v>21</v>
      </c>
      <c r="H63" s="20">
        <f t="shared" si="14"/>
        <v>20</v>
      </c>
      <c r="I63" s="20">
        <f t="shared" si="14"/>
        <v>102</v>
      </c>
      <c r="J63" s="20">
        <f t="shared" si="14"/>
        <v>2</v>
      </c>
      <c r="K63" s="60"/>
    </row>
    <row r="64" spans="1:11" ht="20.100000000000001" customHeight="1" x14ac:dyDescent="0.25">
      <c r="A64" s="3">
        <v>1</v>
      </c>
      <c r="B64" s="3" t="s">
        <v>38</v>
      </c>
      <c r="C64" s="21">
        <f>SUM(D64:J64)</f>
        <v>28</v>
      </c>
      <c r="D64" s="21">
        <v>9</v>
      </c>
      <c r="E64" s="21">
        <v>1</v>
      </c>
      <c r="F64" s="21"/>
      <c r="G64" s="21">
        <v>4</v>
      </c>
      <c r="H64" s="21">
        <v>2</v>
      </c>
      <c r="I64" s="21">
        <v>12</v>
      </c>
      <c r="J64" s="21"/>
      <c r="K64" s="60" t="s">
        <v>135</v>
      </c>
    </row>
    <row r="65" spans="1:11" ht="33.6" customHeight="1" x14ac:dyDescent="0.25">
      <c r="A65" s="3">
        <v>2</v>
      </c>
      <c r="B65" s="3" t="s">
        <v>43</v>
      </c>
      <c r="C65" s="21">
        <f>SUM(D65:J65)</f>
        <v>161</v>
      </c>
      <c r="D65" s="21">
        <v>60</v>
      </c>
      <c r="E65" s="21"/>
      <c r="F65" s="21">
        <v>1</v>
      </c>
      <c r="G65" s="21">
        <v>12</v>
      </c>
      <c r="H65" s="21">
        <v>15</v>
      </c>
      <c r="I65" s="21">
        <v>72</v>
      </c>
      <c r="J65" s="21">
        <v>1</v>
      </c>
      <c r="K65" s="61" t="s">
        <v>136</v>
      </c>
    </row>
    <row r="66" spans="1:11" ht="20.100000000000001" customHeight="1" x14ac:dyDescent="0.25">
      <c r="A66" s="3">
        <v>3</v>
      </c>
      <c r="B66" s="3" t="s">
        <v>40</v>
      </c>
      <c r="C66" s="21">
        <f>SUM(D66:J66)</f>
        <v>1</v>
      </c>
      <c r="D66" s="21">
        <v>1</v>
      </c>
      <c r="E66" s="21"/>
      <c r="F66" s="21"/>
      <c r="G66" s="21"/>
      <c r="H66" s="21"/>
      <c r="I66" s="21"/>
      <c r="J66" s="21"/>
      <c r="K66" s="60"/>
    </row>
    <row r="67" spans="1:11" ht="20.100000000000001" customHeight="1" x14ac:dyDescent="0.25">
      <c r="A67" s="3">
        <v>4</v>
      </c>
      <c r="B67" s="3" t="s">
        <v>44</v>
      </c>
      <c r="C67" s="21">
        <f>SUM(D67:J67)</f>
        <v>92</v>
      </c>
      <c r="D67" s="21">
        <v>65</v>
      </c>
      <c r="E67" s="21"/>
      <c r="F67" s="21"/>
      <c r="G67" s="21">
        <v>5</v>
      </c>
      <c r="H67" s="21">
        <v>3</v>
      </c>
      <c r="I67" s="21">
        <v>18</v>
      </c>
      <c r="J67" s="21">
        <v>1</v>
      </c>
      <c r="K67" s="60"/>
    </row>
    <row r="68" spans="1:11" ht="20.100000000000001" customHeight="1" x14ac:dyDescent="0.25">
      <c r="A68" s="82" t="s">
        <v>13</v>
      </c>
      <c r="B68" s="83"/>
      <c r="C68" s="22">
        <f>+C56+C59+C63</f>
        <v>365</v>
      </c>
      <c r="D68" s="22">
        <f t="shared" ref="D68:J68" si="15">+D56+D59+D63</f>
        <v>184</v>
      </c>
      <c r="E68" s="22">
        <f t="shared" si="15"/>
        <v>7</v>
      </c>
      <c r="F68" s="22">
        <f t="shared" si="15"/>
        <v>5</v>
      </c>
      <c r="G68" s="22">
        <f t="shared" si="15"/>
        <v>28</v>
      </c>
      <c r="H68" s="22">
        <f t="shared" si="15"/>
        <v>21</v>
      </c>
      <c r="I68" s="22">
        <f t="shared" si="15"/>
        <v>118</v>
      </c>
      <c r="J68" s="22">
        <f t="shared" si="15"/>
        <v>2</v>
      </c>
      <c r="K68" s="60"/>
    </row>
    <row r="71" spans="1:11" ht="87.75" customHeight="1" x14ac:dyDescent="0.25">
      <c r="A71" s="86" t="s">
        <v>1</v>
      </c>
      <c r="B71" s="86" t="s">
        <v>30</v>
      </c>
      <c r="C71" s="86" t="s">
        <v>31</v>
      </c>
      <c r="D71" s="88" t="s">
        <v>73</v>
      </c>
      <c r="E71" s="89"/>
      <c r="F71" s="90"/>
      <c r="G71" s="23"/>
      <c r="H71" s="23"/>
      <c r="I71" s="23"/>
      <c r="J71" s="23"/>
    </row>
    <row r="72" spans="1:11" ht="53.25" customHeight="1" x14ac:dyDescent="0.25">
      <c r="A72" s="87"/>
      <c r="B72" s="87"/>
      <c r="C72" s="87"/>
      <c r="D72" s="27" t="s">
        <v>66</v>
      </c>
      <c r="E72" s="27" t="s">
        <v>67</v>
      </c>
      <c r="F72" s="27" t="s">
        <v>68</v>
      </c>
      <c r="G72" s="24"/>
      <c r="H72" s="24"/>
      <c r="I72" s="24"/>
      <c r="J72" s="24"/>
    </row>
    <row r="73" spans="1:11" ht="20.100000000000001" customHeight="1" x14ac:dyDescent="0.25">
      <c r="A73" s="58" t="s">
        <v>7</v>
      </c>
      <c r="B73" s="28" t="s">
        <v>37</v>
      </c>
      <c r="C73" s="31"/>
      <c r="D73" s="31" t="e">
        <f>AVERAGE(D74:D75)</f>
        <v>#DIV/0!</v>
      </c>
      <c r="E73" s="31" t="e">
        <f t="shared" ref="E73:F73" si="16">AVERAGE(E74:E75)</f>
        <v>#DIV/0!</v>
      </c>
      <c r="F73" s="31" t="e">
        <f t="shared" si="16"/>
        <v>#DIV/0!</v>
      </c>
      <c r="G73" s="25"/>
      <c r="H73" s="25"/>
      <c r="I73" s="25"/>
      <c r="J73" s="25"/>
    </row>
    <row r="74" spans="1:11" ht="20.100000000000001" customHeight="1" x14ac:dyDescent="0.25">
      <c r="A74" s="29">
        <v>1</v>
      </c>
      <c r="B74" s="29" t="s">
        <v>47</v>
      </c>
      <c r="C74" s="32" t="e">
        <f>AVERAGE(D74:J74)</f>
        <v>#DIV/0!</v>
      </c>
      <c r="D74" s="32"/>
      <c r="E74" s="32"/>
      <c r="F74" s="32"/>
      <c r="G74" s="26"/>
      <c r="H74" s="26"/>
      <c r="I74" s="26"/>
      <c r="J74" s="26"/>
    </row>
    <row r="75" spans="1:11" ht="20.100000000000001" customHeight="1" x14ac:dyDescent="0.25">
      <c r="A75" s="29">
        <v>2</v>
      </c>
      <c r="B75" s="29" t="s">
        <v>48</v>
      </c>
      <c r="C75" s="32" t="e">
        <f>AVERAGE(D75:J75)</f>
        <v>#DIV/0!</v>
      </c>
      <c r="D75" s="32"/>
      <c r="E75" s="32"/>
      <c r="F75" s="32"/>
      <c r="G75" s="26"/>
      <c r="H75" s="26"/>
      <c r="I75" s="26"/>
      <c r="J75" s="26"/>
    </row>
    <row r="76" spans="1:11" ht="20.100000000000001" customHeight="1" x14ac:dyDescent="0.25">
      <c r="A76" s="58" t="s">
        <v>9</v>
      </c>
      <c r="B76" s="28" t="s">
        <v>42</v>
      </c>
      <c r="C76" s="31"/>
      <c r="D76" s="31" t="e">
        <f>AVERAGE(D77:D79)</f>
        <v>#DIV/0!</v>
      </c>
      <c r="E76" s="31" t="e">
        <f t="shared" ref="E76:F76" si="17">AVERAGE(E77:E79)</f>
        <v>#DIV/0!</v>
      </c>
      <c r="F76" s="31" t="e">
        <f t="shared" si="17"/>
        <v>#DIV/0!</v>
      </c>
      <c r="G76" s="25"/>
      <c r="H76" s="25"/>
      <c r="I76" s="25"/>
      <c r="J76" s="25"/>
    </row>
    <row r="77" spans="1:11" ht="20.100000000000001" customHeight="1" x14ac:dyDescent="0.25">
      <c r="A77" s="30">
        <v>1</v>
      </c>
      <c r="B77" s="29" t="s">
        <v>38</v>
      </c>
      <c r="C77" s="32" t="e">
        <f>AVERAGE(D77:J77)</f>
        <v>#DIV/0!</v>
      </c>
      <c r="D77" s="32"/>
      <c r="E77" s="32"/>
      <c r="F77" s="32"/>
      <c r="G77" s="26"/>
      <c r="H77" s="26"/>
      <c r="I77" s="26"/>
      <c r="J77" s="26"/>
    </row>
    <row r="78" spans="1:11" ht="20.100000000000001" customHeight="1" x14ac:dyDescent="0.25">
      <c r="A78" s="30">
        <v>2</v>
      </c>
      <c r="B78" s="29" t="s">
        <v>39</v>
      </c>
      <c r="C78" s="32" t="e">
        <f>AVERAGE(D78:J78)</f>
        <v>#DIV/0!</v>
      </c>
      <c r="D78" s="32"/>
      <c r="E78" s="32"/>
      <c r="F78" s="32"/>
      <c r="G78" s="26"/>
      <c r="H78" s="26"/>
      <c r="I78" s="26"/>
      <c r="J78" s="26"/>
    </row>
    <row r="79" spans="1:11" ht="20.100000000000001" customHeight="1" x14ac:dyDescent="0.25">
      <c r="A79" s="30">
        <v>3</v>
      </c>
      <c r="B79" s="29" t="s">
        <v>40</v>
      </c>
      <c r="C79" s="32" t="e">
        <f>AVERAGE(D79:J79)</f>
        <v>#DIV/0!</v>
      </c>
      <c r="D79" s="32"/>
      <c r="E79" s="32"/>
      <c r="F79" s="32"/>
      <c r="G79" s="26"/>
      <c r="H79" s="26"/>
      <c r="I79" s="26"/>
      <c r="J79" s="26"/>
    </row>
    <row r="80" spans="1:11" ht="20.100000000000001" customHeight="1" x14ac:dyDescent="0.25">
      <c r="A80" s="58" t="s">
        <v>11</v>
      </c>
      <c r="B80" s="28" t="s">
        <v>41</v>
      </c>
      <c r="C80" s="31"/>
      <c r="D80" s="31" t="e">
        <f>AVERAGE(D81:D84)</f>
        <v>#DIV/0!</v>
      </c>
      <c r="E80" s="31" t="e">
        <f t="shared" ref="E80:F80" si="18">AVERAGE(E81:E84)</f>
        <v>#DIV/0!</v>
      </c>
      <c r="F80" s="31" t="e">
        <f t="shared" si="18"/>
        <v>#DIV/0!</v>
      </c>
      <c r="G80" s="25"/>
      <c r="H80" s="25"/>
      <c r="I80" s="25"/>
      <c r="J80" s="25"/>
    </row>
    <row r="81" spans="1:10" ht="20.100000000000001" customHeight="1" x14ac:dyDescent="0.25">
      <c r="A81" s="29">
        <v>1</v>
      </c>
      <c r="B81" s="29" t="s">
        <v>38</v>
      </c>
      <c r="C81" s="32" t="e">
        <f>AVERAGE(D81:J81)</f>
        <v>#DIV/0!</v>
      </c>
      <c r="D81" s="32"/>
      <c r="E81" s="32"/>
      <c r="F81" s="32"/>
      <c r="G81" s="26"/>
      <c r="H81" s="26"/>
      <c r="I81" s="26"/>
      <c r="J81" s="26"/>
    </row>
    <row r="82" spans="1:10" ht="20.100000000000001" customHeight="1" x14ac:dyDescent="0.25">
      <c r="A82" s="29">
        <v>2</v>
      </c>
      <c r="B82" s="29" t="s">
        <v>43</v>
      </c>
      <c r="C82" s="32" t="e">
        <f>AVERAGE(D82:J82)</f>
        <v>#DIV/0!</v>
      </c>
      <c r="D82" s="32"/>
      <c r="E82" s="32"/>
      <c r="F82" s="32"/>
      <c r="G82" s="26"/>
      <c r="H82" s="26"/>
      <c r="I82" s="26"/>
      <c r="J82" s="26"/>
    </row>
    <row r="83" spans="1:10" ht="20.100000000000001" customHeight="1" x14ac:dyDescent="0.25">
      <c r="A83" s="29">
        <v>3</v>
      </c>
      <c r="B83" s="29" t="s">
        <v>40</v>
      </c>
      <c r="C83" s="32" t="e">
        <f>AVERAGE(D83:J83)</f>
        <v>#DIV/0!</v>
      </c>
      <c r="D83" s="32"/>
      <c r="E83" s="32"/>
      <c r="F83" s="32"/>
      <c r="G83" s="26"/>
      <c r="H83" s="26"/>
      <c r="I83" s="26"/>
      <c r="J83" s="26"/>
    </row>
    <row r="84" spans="1:10" ht="20.100000000000001" customHeight="1" x14ac:dyDescent="0.25">
      <c r="A84" s="29">
        <v>4</v>
      </c>
      <c r="B84" s="29" t="s">
        <v>44</v>
      </c>
      <c r="C84" s="32" t="e">
        <f>AVERAGE(D84:J84)</f>
        <v>#DIV/0!</v>
      </c>
      <c r="D84" s="32"/>
      <c r="E84" s="32"/>
      <c r="F84" s="32"/>
      <c r="G84" s="26"/>
      <c r="H84" s="26"/>
      <c r="I84" s="26"/>
      <c r="J84" s="26"/>
    </row>
  </sheetData>
  <mergeCells count="29">
    <mergeCell ref="K3:K4"/>
    <mergeCell ref="K20:K21"/>
    <mergeCell ref="K37:K38"/>
    <mergeCell ref="K54:K55"/>
    <mergeCell ref="A71:A72"/>
    <mergeCell ref="B71:B72"/>
    <mergeCell ref="C71:C72"/>
    <mergeCell ref="D71:F71"/>
    <mergeCell ref="B37:B38"/>
    <mergeCell ref="C37:C38"/>
    <mergeCell ref="D37:J37"/>
    <mergeCell ref="A51:B51"/>
    <mergeCell ref="A68:B68"/>
    <mergeCell ref="A54:A55"/>
    <mergeCell ref="B54:B55"/>
    <mergeCell ref="C54:C55"/>
    <mergeCell ref="D54:J54"/>
    <mergeCell ref="A37:A38"/>
    <mergeCell ref="A1:J1"/>
    <mergeCell ref="A20:A21"/>
    <mergeCell ref="B20:B21"/>
    <mergeCell ref="C20:C21"/>
    <mergeCell ref="D20:J20"/>
    <mergeCell ref="D3:J3"/>
    <mergeCell ref="A34:B34"/>
    <mergeCell ref="A3:A4"/>
    <mergeCell ref="B3:B4"/>
    <mergeCell ref="C3:C4"/>
    <mergeCell ref="A17:B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TuyenSinh</vt:lpstr>
      <vt:lpstr>TotNghiep</vt:lpstr>
      <vt:lpstr>DoiNgu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thao</cp:lastModifiedBy>
  <cp:lastPrinted>2020-07-27T09:42:49Z</cp:lastPrinted>
  <dcterms:created xsi:type="dcterms:W3CDTF">2020-07-27T02:17:42Z</dcterms:created>
  <dcterms:modified xsi:type="dcterms:W3CDTF">2020-07-29T01:45:29Z</dcterms:modified>
</cp:coreProperties>
</file>